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'расходы'!$A$1:$H$109</definedName>
  </definedNames>
  <calcPr fullCalcOnLoad="1"/>
</workbook>
</file>

<file path=xl/sharedStrings.xml><?xml version="1.0" encoding="utf-8"?>
<sst xmlns="http://schemas.openxmlformats.org/spreadsheetml/2006/main" count="238" uniqueCount="172">
  <si>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</si>
  <si>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</si>
  <si>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</si>
  <si>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</si>
  <si>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</si>
  <si>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</si>
  <si>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</si>
  <si>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</si>
  <si>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</si>
  <si>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</si>
  <si>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</si>
  <si>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</si>
  <si>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</si>
  <si>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</si>
  <si>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</si>
  <si>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</si>
  <si>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</si>
  <si>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</si>
  <si>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</si>
  <si>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</si>
  <si>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</si>
  <si>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</si>
  <si>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</si>
  <si>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</si>
  <si>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</si>
  <si>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</si>
  <si>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</si>
  <si>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</si>
  <si>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</si>
  <si>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</si>
  <si>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</si>
  <si>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</si>
  <si>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</si>
  <si>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</si>
  <si>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</si>
  <si>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</si>
  <si>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</si>
  <si>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</si>
  <si>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</si>
  <si>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</si>
  <si>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</si>
  <si>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</si>
  <si>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</si>
  <si>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</si>
  <si>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</si>
  <si>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</si>
  <si>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</si>
  <si>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</si>
  <si>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</si>
  <si>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</si>
  <si>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</si>
  <si>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</si>
  <si>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</si>
  <si>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</si>
  <si>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</si>
  <si>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</si>
  <si>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</si>
  <si>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</si>
  <si>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</si>
  <si>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</si>
  <si>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</si>
  <si>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</si>
  <si>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</si>
  <si>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</si>
  <si>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</si>
  <si>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</si>
  <si>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</si>
  <si>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</si>
  <si>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</si>
  <si>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</si>
  <si>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</si>
  <si>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</si>
  <si>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</si>
  <si>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</si>
  <si>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</si>
  <si>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</si>
  <si>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</si>
  <si>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</si>
  <si>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</si>
  <si>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</si>
  <si>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</si>
  <si>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</si>
  <si>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</si>
  <si>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</si>
  <si>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</si>
  <si>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</si>
  <si>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</si>
  <si>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</si>
  <si>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</si>
  <si>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</si>
  <si>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</si>
  <si>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</si>
  <si>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</si>
  <si>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</si>
  <si>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</si>
  <si>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</si>
  <si>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</si>
  <si>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</si>
  <si>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Другие вопросы в области национальной безопасности и правоозранительной деятельности</t>
  </si>
  <si>
    <t>14</t>
  </si>
  <si>
    <t>06</t>
  </si>
  <si>
    <t>000 1 05 00000 00 0000 000</t>
  </si>
  <si>
    <t>Налог на совокупный доход</t>
  </si>
  <si>
    <t>Обеспечение проведения выборов</t>
  </si>
  <si>
    <t>Задолженность и перерасчеты по отмененным налогам, сборам и иным обязательным платежам</t>
  </si>
  <si>
    <t>000 2 02 02000 00 0000 150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</si>
  <si>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</si>
  <si>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</si>
  <si>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</si>
  <si>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</si>
  <si>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</si>
  <si>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МО "Муринское городское поселение"</t>
  </si>
  <si>
    <t>000 1 11 05075 13 0000 120</t>
  </si>
  <si>
    <t>Доходы от счачи в арену имущества, составляющего казну городских поселений(за исключением земельных участков)</t>
  </si>
  <si>
    <t>000 1 11 0 5013 13 0000 120</t>
  </si>
  <si>
    <t>Доходы, получаемые в виде арендной платы на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</si>
  <si>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000 1 11 0 5025 13 0000 120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</si>
  <si>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</si>
  <si>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000 2 02 25555 13 0000 150</t>
  </si>
  <si>
    <t>000 2 02 30024 13 0000 150</t>
  </si>
  <si>
    <t>000 2 02 35118 13 0000 150</t>
  </si>
  <si>
    <t>Субсидии бюджетам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</si>
  <si>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</si>
  <si>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</si>
  <si>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</si>
  <si>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000 1 11 09045 13 0000 120</t>
  </si>
  <si>
    <t>000 1 13 02995 13 0000 130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</si>
  <si>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</si>
  <si>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</si>
  <si>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0002 02 15001 13 0 000 150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</si>
  <si>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</si>
  <si>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</si>
  <si>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</si>
  <si>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>Административные штрафы, установленные законами субъектов Российской Федерации об административных нарушениях. За нарушение муниципальных правовых актов</t>
  </si>
  <si>
    <t>182 1 16 10123 01 0000 140</t>
  </si>
  <si>
    <t>Доходы от денежных взысканий (штрафов) поступающие в счет погашения задолженности 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</si>
  <si>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000  1 17 0100 00 0000 180</t>
  </si>
  <si>
    <t>Уточненный план 2022 год</t>
  </si>
  <si>
    <t>Прочие доходы от компенсации затрат бюджетов городских поселений</t>
  </si>
  <si>
    <t>0002 02 25497 00 0000 150</t>
  </si>
  <si>
    <t>Субсидии бюджетам на реализацию мероприятий по обеспечению жильем молодых семей</t>
  </si>
  <si>
    <t>Уточненный план 2022 года</t>
  </si>
  <si>
    <t>Уточненный план 2022года</t>
  </si>
  <si>
    <t>Исполнено за  2022год</t>
  </si>
  <si>
    <t>Исполнение бюджета  по расходам за первое полугодие 2022года по разделам, подразделам, целевым статьям и видам расходов бюджетов</t>
  </si>
  <si>
    <t>Исполнено за первое полугодие 2022 год</t>
  </si>
  <si>
    <t>Исполнение бюджета  по основным доходным источникам  за первое полугодие  2022 год</t>
  </si>
  <si>
    <t>000 2 02 49999 13 0000 150</t>
  </si>
  <si>
    <t>Прочие межбюджетные трансферты, передаваемые бюджетам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</si>
  <si>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</si>
  <si>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</si>
  <si>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Охрана семьи и детства</t>
  </si>
  <si>
    <t>Источники внутреннего финансирования дефицита бюджета МО за первое полугодие 2022 года</t>
  </si>
  <si>
    <t>106 029,5</t>
  </si>
  <si>
    <t>-89 357,6</t>
  </si>
  <si>
    <t>89 357,6</t>
  </si>
  <si>
    <t>-106 029,5</t>
  </si>
  <si>
    <t>Работники бюджетных учреждений (МБУ "Содержание и развитие территорий", МБУ "Редакция газеты "Муринская панорама", МБУ "ЦБС" )</t>
  </si>
  <si>
    <t>Работники муниципального казенного учреждения "Центр муниципальных услуг"</t>
  </si>
  <si>
    <t>Не муниципальные служащие (аппарат совета депутатов)</t>
  </si>
  <si>
    <t>Муниципальные служащие</t>
  </si>
  <si>
    <t>Количество работников, чел.</t>
  </si>
  <si>
    <t>Наименование учреждения</t>
  </si>
  <si>
    <t>О численности муниципальных служащих,</t>
  </si>
  <si>
    <t>СВЕДЕНИЯ</t>
  </si>
  <si>
    <t>Общие затраты на содержание на 01.07.2022г (тыс.руб)</t>
  </si>
  <si>
    <t>работников муниципальных учреждений по состоянию на 01.07.2022 года</t>
  </si>
  <si>
    <t>В т.ч. Оплата труда с начислениями                                 за 1 полугодие 2022 года (тыс.руб)</t>
  </si>
  <si>
    <t>от                             2022 №</t>
  </si>
  <si>
    <t xml:space="preserve">от                                    2022г № </t>
  </si>
  <si>
    <t xml:space="preserve">от                              2022г № 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</si>
  <si>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                    2022      №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</si>
</sst>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178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81" fontId="56" fillId="0" borderId="13" xfId="0" applyNumberFormat="1" applyFont="1" applyBorder="1" applyAlignment="1">
      <alignment horizontal="center" vertical="center" shrinkToFit="1"/>
    </xf>
    <xf numFmtId="181" fontId="56" fillId="0" borderId="15" xfId="0" applyNumberFormat="1" applyFont="1" applyBorder="1" applyAlignment="1">
      <alignment horizontal="center" vertical="center" shrinkToFit="1"/>
    </xf>
    <xf numFmtId="181" fontId="56" fillId="0" borderId="14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F2" s="3"/>
    </row>
    <row r="3" spans="3:6" ht="15.75">
      <c r="C3" s="6" t="s">
        <v>95</v>
      </c>
      <c r="F3" s="3"/>
    </row>
    <row r="4" spans="3:6" ht="15.75">
      <c r="C4" s="6" t="s">
        <v>111</v>
      </c>
      <c r="F4" s="3"/>
    </row>
    <row r="5" spans="3:6" ht="15.75">
      <c r="C5" s="91" t="s">
        <v>168</v>
      </c>
      <c r="D5" s="92"/>
      <c r="E5" s="92"/>
      <c r="F5" s="3"/>
    </row>
    <row r="6" ht="7.5" customHeight="1">
      <c r="A6" s="1"/>
    </row>
    <row r="7" spans="1:5" ht="31.5" customHeight="1">
      <c r="A7" s="90" t="s">
        <v>146</v>
      </c>
      <c r="B7" s="90"/>
      <c r="C7" s="90"/>
      <c r="D7" s="90"/>
      <c r="E7" s="90"/>
    </row>
    <row r="8" spans="1:4" ht="15.75" customHeight="1">
      <c r="A8" s="2"/>
      <c r="D8" s="7" t="s">
        <v>1</v>
      </c>
    </row>
    <row r="9" spans="1:5" s="4" customFormat="1" ht="55.5" customHeight="1">
      <c r="A9" s="9" t="s">
        <v>0</v>
      </c>
      <c r="B9" s="9" t="s">
        <v>62</v>
      </c>
      <c r="C9" s="29" t="s">
        <v>137</v>
      </c>
      <c r="D9" s="22" t="s">
        <v>145</v>
      </c>
      <c r="E9" s="50" t="s">
        <v>63</v>
      </c>
    </row>
    <row r="10" spans="1:5" ht="16.5" customHeight="1">
      <c r="A10" s="68" t="s">
        <v>2</v>
      </c>
      <c r="B10" s="10" t="s">
        <v>3</v>
      </c>
      <c r="C10" s="76">
        <f>C19+C34</f>
        <v>283483.1</v>
      </c>
      <c r="D10" s="76">
        <f>D19+D34</f>
        <v>128774.3</v>
      </c>
      <c r="E10" s="73">
        <f aca="true" t="shared" si="0" ref="E10:E47">D10/C10</f>
        <v>0.4542574142867776</v>
      </c>
    </row>
    <row r="11" spans="1:5" ht="16.5" customHeight="1">
      <c r="A11" s="61" t="s">
        <v>4</v>
      </c>
      <c r="B11" s="11" t="s">
        <v>5</v>
      </c>
      <c r="C11" s="77">
        <v>150981</v>
      </c>
      <c r="D11" s="77">
        <v>66193.7</v>
      </c>
      <c r="E11" s="73">
        <f t="shared" si="0"/>
        <v>0.43842404011100733</v>
      </c>
    </row>
    <row r="12" spans="1:5" ht="16.5" customHeight="1">
      <c r="A12" s="62" t="s">
        <v>6</v>
      </c>
      <c r="B12" s="12" t="s">
        <v>7</v>
      </c>
      <c r="C12" s="78">
        <v>150981</v>
      </c>
      <c r="D12" s="78">
        <v>66193.7</v>
      </c>
      <c r="E12" s="73">
        <f t="shared" si="0"/>
        <v>0.43842404011100733</v>
      </c>
    </row>
    <row r="13" spans="1:5" ht="48" customHeight="1">
      <c r="A13" s="61" t="s">
        <v>84</v>
      </c>
      <c r="B13" s="11" t="s">
        <v>85</v>
      </c>
      <c r="C13" s="78">
        <v>818</v>
      </c>
      <c r="D13" s="78">
        <v>836.1</v>
      </c>
      <c r="E13" s="73">
        <f t="shared" si="0"/>
        <v>1.0221271393643032</v>
      </c>
    </row>
    <row r="14" spans="1:5" ht="18.75" customHeight="1">
      <c r="A14" s="61" t="s">
        <v>101</v>
      </c>
      <c r="B14" s="84" t="s">
        <v>102</v>
      </c>
      <c r="C14" s="78"/>
      <c r="D14" s="77">
        <v>0</v>
      </c>
      <c r="E14" s="73"/>
    </row>
    <row r="15" spans="1:5" ht="16.5" customHeight="1">
      <c r="A15" s="61" t="s">
        <v>8</v>
      </c>
      <c r="B15" s="11" t="s">
        <v>96</v>
      </c>
      <c r="C15" s="77">
        <f>C16+C17</f>
        <v>125233</v>
      </c>
      <c r="D15" s="77">
        <f>SUM(D16:D18)</f>
        <v>56864.2</v>
      </c>
      <c r="E15" s="73">
        <f t="shared" si="0"/>
        <v>0.4540672187043351</v>
      </c>
    </row>
    <row r="16" spans="1:5" ht="16.5" customHeight="1">
      <c r="A16" s="62" t="s">
        <v>9</v>
      </c>
      <c r="B16" s="12" t="s">
        <v>10</v>
      </c>
      <c r="C16" s="78">
        <v>4000</v>
      </c>
      <c r="D16" s="78">
        <v>770.2</v>
      </c>
      <c r="E16" s="73">
        <f t="shared" si="0"/>
        <v>0.19255</v>
      </c>
    </row>
    <row r="17" spans="1:5" ht="16.5" customHeight="1">
      <c r="A17" s="62" t="s">
        <v>11</v>
      </c>
      <c r="B17" s="12" t="s">
        <v>12</v>
      </c>
      <c r="C17" s="78">
        <v>121233</v>
      </c>
      <c r="D17" s="78">
        <v>56094</v>
      </c>
      <c r="E17" s="73">
        <f t="shared" si="0"/>
        <v>0.4626958006483383</v>
      </c>
    </row>
    <row r="18" spans="1:5" ht="51" customHeight="1">
      <c r="A18" s="61"/>
      <c r="B18" s="12" t="s">
        <v>104</v>
      </c>
      <c r="C18" s="77"/>
      <c r="D18" s="77">
        <v>0</v>
      </c>
      <c r="E18" s="73"/>
    </row>
    <row r="19" spans="1:5" ht="16.5" customHeight="1">
      <c r="A19" s="63"/>
      <c r="B19" s="10" t="s">
        <v>13</v>
      </c>
      <c r="C19" s="76">
        <f>C11+C15+C18+C13</f>
        <v>277032</v>
      </c>
      <c r="D19" s="76">
        <f>D11+D13+D15+D14</f>
        <v>123894</v>
      </c>
      <c r="E19" s="73">
        <f t="shared" si="0"/>
        <v>0.44721909382309627</v>
      </c>
    </row>
    <row r="20" spans="1:5" ht="57" customHeight="1">
      <c r="A20" s="64" t="s">
        <v>14</v>
      </c>
      <c r="B20" s="43" t="s">
        <v>15</v>
      </c>
      <c r="C20" s="77">
        <f>C22+C23+C24+C21</f>
        <v>6451.1</v>
      </c>
      <c r="D20" s="77">
        <f>D23+D24+D22+D21</f>
        <v>3374.7</v>
      </c>
      <c r="E20" s="73">
        <f t="shared" si="0"/>
        <v>0.5231200880469997</v>
      </c>
    </row>
    <row r="21" spans="1:5" ht="123.75" customHeight="1">
      <c r="A21" s="74" t="s">
        <v>114</v>
      </c>
      <c r="B21" s="75" t="s">
        <v>115</v>
      </c>
      <c r="C21" s="79">
        <v>2690.9</v>
      </c>
      <c r="D21" s="78">
        <v>1508.5</v>
      </c>
      <c r="E21" s="73">
        <f t="shared" si="0"/>
        <v>0.5605931101118584</v>
      </c>
    </row>
    <row r="22" spans="1:5" ht="117.75" customHeight="1">
      <c r="A22" s="74" t="s">
        <v>116</v>
      </c>
      <c r="B22" s="75" t="s">
        <v>117</v>
      </c>
      <c r="C22" s="79"/>
      <c r="D22" s="78">
        <v>71.1</v>
      </c>
      <c r="E22" s="73"/>
    </row>
    <row r="23" spans="1:5" ht="57" customHeight="1">
      <c r="A23" s="74" t="s">
        <v>112</v>
      </c>
      <c r="B23" s="75" t="s">
        <v>113</v>
      </c>
      <c r="C23" s="79">
        <v>3168.9</v>
      </c>
      <c r="D23" s="78">
        <v>1509</v>
      </c>
      <c r="E23" s="73">
        <f t="shared" si="0"/>
        <v>0.47619047619047616</v>
      </c>
    </row>
    <row r="24" spans="1:7" ht="120">
      <c r="A24" s="62" t="s">
        <v>125</v>
      </c>
      <c r="B24" s="13" t="s">
        <v>127</v>
      </c>
      <c r="C24" s="78">
        <v>591.3</v>
      </c>
      <c r="D24" s="78">
        <v>286.1</v>
      </c>
      <c r="E24" s="73">
        <f t="shared" si="0"/>
        <v>0.48384914594960265</v>
      </c>
      <c r="G24" s="58"/>
    </row>
    <row r="25" spans="1:5" ht="18.75" customHeight="1" hidden="1">
      <c r="A25" s="61" t="s">
        <v>70</v>
      </c>
      <c r="B25" s="48" t="s">
        <v>71</v>
      </c>
      <c r="C25" s="77">
        <v>0</v>
      </c>
      <c r="D25" s="77">
        <v>0</v>
      </c>
      <c r="E25" s="73" t="e">
        <f t="shared" si="0"/>
        <v>#DIV/0!</v>
      </c>
    </row>
    <row r="26" spans="1:5" ht="15" customHeight="1" hidden="1">
      <c r="A26" s="65" t="s">
        <v>72</v>
      </c>
      <c r="B26" s="44" t="s">
        <v>73</v>
      </c>
      <c r="C26" s="78">
        <v>0</v>
      </c>
      <c r="D26" s="78">
        <v>0</v>
      </c>
      <c r="E26" s="73" t="e">
        <f t="shared" si="0"/>
        <v>#DIV/0!</v>
      </c>
    </row>
    <row r="27" spans="1:5" ht="59.25" customHeight="1" hidden="1">
      <c r="A27" s="61"/>
      <c r="B27" s="14"/>
      <c r="C27" s="77"/>
      <c r="D27" s="77"/>
      <c r="E27" s="73" t="e">
        <f t="shared" si="0"/>
        <v>#DIV/0!</v>
      </c>
    </row>
    <row r="28" spans="1:5" ht="15.75" hidden="1">
      <c r="A28" s="66"/>
      <c r="B28" s="44"/>
      <c r="C28" s="78"/>
      <c r="D28" s="78"/>
      <c r="E28" s="73" t="e">
        <f t="shared" si="0"/>
        <v>#DIV/0!</v>
      </c>
    </row>
    <row r="29" spans="1:5" ht="30">
      <c r="A29" s="66" t="s">
        <v>126</v>
      </c>
      <c r="B29" s="44" t="s">
        <v>138</v>
      </c>
      <c r="C29" s="78"/>
      <c r="D29" s="78">
        <v>359.3</v>
      </c>
      <c r="E29" s="73"/>
    </row>
    <row r="30" spans="1:5" ht="75">
      <c r="A30" s="66" t="s">
        <v>130</v>
      </c>
      <c r="B30" s="44" t="s">
        <v>131</v>
      </c>
      <c r="C30" s="78"/>
      <c r="D30" s="78">
        <v>1023.6</v>
      </c>
      <c r="E30" s="73"/>
    </row>
    <row r="31" spans="1:5" ht="90">
      <c r="A31" s="66" t="s">
        <v>132</v>
      </c>
      <c r="B31" s="44" t="s">
        <v>133</v>
      </c>
      <c r="C31" s="78"/>
      <c r="D31" s="78">
        <v>29.1</v>
      </c>
      <c r="E31" s="73"/>
    </row>
    <row r="32" spans="1:5" ht="120">
      <c r="A32" s="66" t="s">
        <v>134</v>
      </c>
      <c r="B32" s="44" t="s">
        <v>135</v>
      </c>
      <c r="C32" s="78"/>
      <c r="D32" s="78">
        <v>0</v>
      </c>
      <c r="E32" s="73"/>
    </row>
    <row r="33" spans="1:5" ht="15.75">
      <c r="A33" s="66" t="s">
        <v>136</v>
      </c>
      <c r="B33" s="44" t="s">
        <v>73</v>
      </c>
      <c r="C33" s="78"/>
      <c r="D33" s="78">
        <v>93.6</v>
      </c>
      <c r="E33" s="73"/>
    </row>
    <row r="34" spans="1:7" ht="16.5" customHeight="1">
      <c r="A34" s="63"/>
      <c r="B34" s="15" t="s">
        <v>16</v>
      </c>
      <c r="C34" s="76">
        <f>C20+C31</f>
        <v>6451.1</v>
      </c>
      <c r="D34" s="76">
        <f>D20+D29+D31+D30+D32+D33</f>
        <v>4880.3</v>
      </c>
      <c r="E34" s="73">
        <f t="shared" si="0"/>
        <v>0.7565066422780611</v>
      </c>
      <c r="G34" s="58"/>
    </row>
    <row r="35" spans="1:5" ht="16.5" customHeight="1">
      <c r="A35" s="68" t="s">
        <v>17</v>
      </c>
      <c r="B35" s="10" t="s">
        <v>18</v>
      </c>
      <c r="C35" s="76">
        <f>C36+C37+C38+C41+C42+C43+C40+C39+C45+C44</f>
        <v>295729.9</v>
      </c>
      <c r="D35" s="76">
        <f>D36+D37+D38+D41+D42+D43+D40+D39+D44+D45</f>
        <v>156947.60000000003</v>
      </c>
      <c r="E35" s="73">
        <f t="shared" si="0"/>
        <v>0.5307126536748568</v>
      </c>
    </row>
    <row r="36" spans="1:5" ht="44.25" customHeight="1">
      <c r="A36" s="83" t="s">
        <v>129</v>
      </c>
      <c r="B36" s="67" t="s">
        <v>128</v>
      </c>
      <c r="C36" s="80">
        <v>237238.7</v>
      </c>
      <c r="D36" s="76">
        <v>142343.2</v>
      </c>
      <c r="E36" s="73">
        <f t="shared" si="0"/>
        <v>0.5999999156967224</v>
      </c>
    </row>
    <row r="37" spans="1:5" ht="63" customHeight="1">
      <c r="A37" s="83" t="s">
        <v>108</v>
      </c>
      <c r="B37" s="67" t="s">
        <v>106</v>
      </c>
      <c r="C37" s="80">
        <v>23081</v>
      </c>
      <c r="D37" s="76">
        <v>1092.5</v>
      </c>
      <c r="E37" s="73">
        <f t="shared" si="0"/>
        <v>0.047333304449547246</v>
      </c>
    </row>
    <row r="38" spans="1:5" ht="150">
      <c r="A38" s="67" t="s">
        <v>105</v>
      </c>
      <c r="B38" s="13" t="s">
        <v>97</v>
      </c>
      <c r="C38" s="79">
        <v>12858.2</v>
      </c>
      <c r="D38" s="78">
        <v>0</v>
      </c>
      <c r="E38" s="73">
        <f t="shared" si="0"/>
        <v>0</v>
      </c>
    </row>
    <row r="39" spans="1:5" ht="45">
      <c r="A39" s="67" t="s">
        <v>139</v>
      </c>
      <c r="B39" s="13" t="s">
        <v>140</v>
      </c>
      <c r="C39" s="79">
        <v>2656</v>
      </c>
      <c r="D39" s="78">
        <v>2656</v>
      </c>
      <c r="E39" s="73">
        <f t="shared" si="0"/>
        <v>1</v>
      </c>
    </row>
    <row r="40" spans="1:5" ht="45">
      <c r="A40" s="67" t="s">
        <v>118</v>
      </c>
      <c r="B40" s="13" t="s">
        <v>121</v>
      </c>
      <c r="C40" s="79">
        <v>10000</v>
      </c>
      <c r="D40" s="78">
        <v>0</v>
      </c>
      <c r="E40" s="73">
        <f t="shared" si="0"/>
        <v>0</v>
      </c>
    </row>
    <row r="41" spans="1:5" ht="15.75">
      <c r="A41" s="67" t="s">
        <v>107</v>
      </c>
      <c r="B41" s="13" t="s">
        <v>109</v>
      </c>
      <c r="C41" s="79">
        <v>6971.7</v>
      </c>
      <c r="D41" s="78">
        <v>0</v>
      </c>
      <c r="E41" s="73">
        <f t="shared" si="0"/>
        <v>0</v>
      </c>
    </row>
    <row r="42" spans="1:5" ht="45">
      <c r="A42" s="67" t="s">
        <v>120</v>
      </c>
      <c r="B42" s="13" t="s">
        <v>88</v>
      </c>
      <c r="C42" s="79">
        <v>2896.1</v>
      </c>
      <c r="D42" s="78">
        <v>1448</v>
      </c>
      <c r="E42" s="73">
        <f t="shared" si="0"/>
        <v>0.4999827354027831</v>
      </c>
    </row>
    <row r="43" spans="1:5" ht="83.25" customHeight="1">
      <c r="A43" s="70" t="s">
        <v>119</v>
      </c>
      <c r="B43" s="71" t="s">
        <v>86</v>
      </c>
      <c r="C43" s="72">
        <v>28.2</v>
      </c>
      <c r="D43" s="72">
        <v>28.2</v>
      </c>
      <c r="E43" s="73">
        <f t="shared" si="0"/>
        <v>1</v>
      </c>
    </row>
    <row r="44" spans="1:5" ht="47.25" customHeight="1">
      <c r="A44" s="85" t="s">
        <v>147</v>
      </c>
      <c r="B44" s="71" t="s">
        <v>148</v>
      </c>
      <c r="C44" s="86"/>
      <c r="D44" s="72">
        <v>10000</v>
      </c>
      <c r="E44" s="73"/>
    </row>
    <row r="45" spans="1:5" ht="83.25" customHeight="1">
      <c r="A45" s="85" t="s">
        <v>149</v>
      </c>
      <c r="B45" s="71" t="s">
        <v>150</v>
      </c>
      <c r="C45" s="86"/>
      <c r="D45" s="72">
        <v>-620.3</v>
      </c>
      <c r="E45" s="73"/>
    </row>
    <row r="46" spans="1:5" ht="15.75">
      <c r="A46" s="65"/>
      <c r="B46" s="15" t="s">
        <v>81</v>
      </c>
      <c r="C46" s="80">
        <f>C35</f>
        <v>295729.9</v>
      </c>
      <c r="D46" s="76">
        <f>D35</f>
        <v>156947.60000000003</v>
      </c>
      <c r="E46" s="73">
        <f t="shared" si="0"/>
        <v>0.5307126536748568</v>
      </c>
    </row>
    <row r="47" spans="1:5" ht="30">
      <c r="A47" s="65"/>
      <c r="B47" s="45" t="s">
        <v>19</v>
      </c>
      <c r="C47" s="76">
        <f>C19+C34+C35</f>
        <v>579213</v>
      </c>
      <c r="D47" s="76">
        <f>D19+D34+D35</f>
        <v>285721.9</v>
      </c>
      <c r="E47" s="73">
        <f t="shared" si="0"/>
        <v>0.4932933135133362</v>
      </c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  <row r="112" spans="1:5" s="40" customFormat="1" ht="15">
      <c r="A112" s="42"/>
      <c r="C112" s="38"/>
      <c r="D112" s="38"/>
      <c r="E112" s="39"/>
    </row>
    <row r="113" spans="1:5" s="40" customFormat="1" ht="15">
      <c r="A113" s="42"/>
      <c r="C113" s="38"/>
      <c r="D113" s="38"/>
      <c r="E113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75" zoomScaleNormal="1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91</v>
      </c>
    </row>
    <row r="2" ht="15.75">
      <c r="F2" s="6" t="s">
        <v>95</v>
      </c>
    </row>
    <row r="3" ht="15.75">
      <c r="F3" s="6" t="s">
        <v>111</v>
      </c>
    </row>
    <row r="4" spans="6:8" ht="13.5">
      <c r="F4" s="91" t="s">
        <v>169</v>
      </c>
      <c r="G4" s="92"/>
      <c r="H4" s="92"/>
    </row>
    <row r="5" ht="15.75">
      <c r="F5" s="6"/>
    </row>
    <row r="6" spans="1:8" ht="32.25" customHeight="1">
      <c r="A6" s="90" t="s">
        <v>144</v>
      </c>
      <c r="B6" s="90"/>
      <c r="C6" s="90"/>
      <c r="D6" s="90"/>
      <c r="E6" s="90"/>
      <c r="F6" s="90"/>
      <c r="G6" s="90"/>
      <c r="H6" s="90"/>
    </row>
    <row r="7" spans="1:7" ht="11.25" customHeight="1">
      <c r="A7" s="16"/>
      <c r="G7" s="7" t="s">
        <v>1</v>
      </c>
    </row>
    <row r="8" spans="1:8" s="4" customFormat="1" ht="57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141</v>
      </c>
      <c r="G8" s="52" t="s">
        <v>145</v>
      </c>
      <c r="H8" s="50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55">
        <f>F13+F14+F19+F31+F32+F33</f>
        <v>153253.8</v>
      </c>
      <c r="G9" s="55">
        <f>G14+G19+G28+G33+G13</f>
        <v>43898.3</v>
      </c>
      <c r="H9" s="60">
        <f>G9/F9</f>
        <v>0.28644183700502046</v>
      </c>
    </row>
    <row r="10" spans="1:8" ht="15" hidden="1">
      <c r="A10" s="18"/>
      <c r="B10" s="27"/>
      <c r="C10" s="27"/>
      <c r="D10" s="28"/>
      <c r="E10" s="28"/>
      <c r="F10" s="56"/>
      <c r="G10" s="56"/>
      <c r="H10" s="60" t="e">
        <f aca="true" t="shared" si="0" ref="H10:H73">G10/F10</f>
        <v>#DIV/0!</v>
      </c>
    </row>
    <row r="11" spans="1:8" ht="15" hidden="1">
      <c r="A11" s="19"/>
      <c r="B11" s="28"/>
      <c r="C11" s="28"/>
      <c r="D11" s="28"/>
      <c r="E11" s="28"/>
      <c r="F11" s="57"/>
      <c r="G11" s="57"/>
      <c r="H11" s="60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57"/>
      <c r="G12" s="57"/>
      <c r="H12" s="60" t="e">
        <f t="shared" si="0"/>
        <v>#DIV/0!</v>
      </c>
    </row>
    <row r="13" spans="1:8" ht="57">
      <c r="A13" s="18" t="s">
        <v>110</v>
      </c>
      <c r="B13" s="27" t="s">
        <v>45</v>
      </c>
      <c r="C13" s="27" t="s">
        <v>46</v>
      </c>
      <c r="D13" s="27"/>
      <c r="E13" s="27"/>
      <c r="F13" s="56">
        <v>2283</v>
      </c>
      <c r="G13" s="57">
        <v>861.9</v>
      </c>
      <c r="H13" s="60">
        <f t="shared" si="0"/>
        <v>0.3775295663600525</v>
      </c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56">
        <v>10639.3</v>
      </c>
      <c r="G14" s="56">
        <v>2985</v>
      </c>
      <c r="H14" s="60">
        <f t="shared" si="0"/>
        <v>0.28056357091162015</v>
      </c>
      <c r="J14" s="58"/>
    </row>
    <row r="15" spans="1:8" ht="15" hidden="1">
      <c r="A15" s="19"/>
      <c r="B15" s="28"/>
      <c r="C15" s="28"/>
      <c r="D15" s="28"/>
      <c r="E15" s="28"/>
      <c r="F15" s="57"/>
      <c r="G15" s="57"/>
      <c r="H15" s="60" t="e">
        <f t="shared" si="0"/>
        <v>#DIV/0!</v>
      </c>
    </row>
    <row r="16" spans="1:8" ht="15" hidden="1">
      <c r="A16" s="13"/>
      <c r="B16" s="28"/>
      <c r="C16" s="28"/>
      <c r="D16" s="28"/>
      <c r="E16" s="28"/>
      <c r="F16" s="57"/>
      <c r="G16" s="57"/>
      <c r="H16" s="60" t="e">
        <f t="shared" si="0"/>
        <v>#DIV/0!</v>
      </c>
    </row>
    <row r="17" spans="1:8" ht="15" hidden="1">
      <c r="A17" s="19"/>
      <c r="B17" s="28"/>
      <c r="C17" s="28"/>
      <c r="D17" s="28"/>
      <c r="E17" s="28"/>
      <c r="F17" s="57"/>
      <c r="G17" s="57"/>
      <c r="H17" s="60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57"/>
      <c r="G18" s="57"/>
      <c r="H18" s="60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56">
        <v>71444.9</v>
      </c>
      <c r="G19" s="56">
        <v>24908.8</v>
      </c>
      <c r="H19" s="60">
        <f t="shared" si="0"/>
        <v>0.3486435000958781</v>
      </c>
    </row>
    <row r="20" spans="1:8" ht="15" hidden="1">
      <c r="A20" s="19"/>
      <c r="B20" s="28"/>
      <c r="C20" s="28"/>
      <c r="D20" s="28"/>
      <c r="E20" s="28"/>
      <c r="F20" s="57"/>
      <c r="G20" s="57"/>
      <c r="H20" s="60" t="e">
        <f t="shared" si="0"/>
        <v>#DIV/0!</v>
      </c>
    </row>
    <row r="21" spans="1:8" ht="15" hidden="1">
      <c r="A21" s="13"/>
      <c r="B21" s="28"/>
      <c r="C21" s="28"/>
      <c r="D21" s="28"/>
      <c r="E21" s="28"/>
      <c r="F21" s="57"/>
      <c r="G21" s="57"/>
      <c r="H21" s="60" t="e">
        <f t="shared" si="0"/>
        <v>#DIV/0!</v>
      </c>
    </row>
    <row r="22" spans="1:8" ht="29.25" customHeight="1" hidden="1">
      <c r="A22" s="13"/>
      <c r="B22" s="28"/>
      <c r="C22" s="28"/>
      <c r="D22" s="28"/>
      <c r="E22" s="28"/>
      <c r="F22" s="57"/>
      <c r="G22" s="57"/>
      <c r="H22" s="60" t="e">
        <f t="shared" si="0"/>
        <v>#DIV/0!</v>
      </c>
    </row>
    <row r="23" spans="1:8" s="47" customFormat="1" ht="15" hidden="1">
      <c r="A23" s="14" t="s">
        <v>64</v>
      </c>
      <c r="B23" s="27" t="s">
        <v>45</v>
      </c>
      <c r="C23" s="27" t="s">
        <v>55</v>
      </c>
      <c r="D23" s="27"/>
      <c r="E23" s="27"/>
      <c r="F23" s="56"/>
      <c r="G23" s="56"/>
      <c r="H23" s="60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57"/>
      <c r="G24" s="57"/>
      <c r="H24" s="60" t="e">
        <f t="shared" si="0"/>
        <v>#DIV/0!</v>
      </c>
    </row>
    <row r="25" spans="1:8" ht="28.5" hidden="1">
      <c r="A25" s="18" t="s">
        <v>29</v>
      </c>
      <c r="B25" s="27" t="s">
        <v>45</v>
      </c>
      <c r="C25" s="27">
        <v>11</v>
      </c>
      <c r="D25" s="28"/>
      <c r="E25" s="28"/>
      <c r="F25" s="56"/>
      <c r="G25" s="56"/>
      <c r="H25" s="60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57"/>
      <c r="G26" s="57"/>
      <c r="H26" s="60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57"/>
      <c r="G27" s="57"/>
      <c r="H27" s="60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56">
        <v>0</v>
      </c>
      <c r="G28" s="56">
        <v>0</v>
      </c>
      <c r="H28" s="60" t="e">
        <f t="shared" si="0"/>
        <v>#DIV/0!</v>
      </c>
    </row>
    <row r="29" spans="1:8" ht="15" hidden="1">
      <c r="A29" s="19"/>
      <c r="B29" s="28"/>
      <c r="C29" s="28"/>
      <c r="D29" s="28"/>
      <c r="E29" s="28"/>
      <c r="F29" s="57"/>
      <c r="G29" s="57"/>
      <c r="H29" s="60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57"/>
      <c r="G30" s="57"/>
      <c r="H30" s="60" t="e">
        <f t="shared" si="0"/>
        <v>#DIV/0!</v>
      </c>
    </row>
    <row r="31" spans="1:8" ht="15">
      <c r="A31" s="19" t="s">
        <v>103</v>
      </c>
      <c r="B31" s="27" t="s">
        <v>45</v>
      </c>
      <c r="C31" s="27" t="s">
        <v>55</v>
      </c>
      <c r="D31" s="28"/>
      <c r="E31" s="28"/>
      <c r="F31" s="56">
        <v>1200</v>
      </c>
      <c r="G31" s="57">
        <v>0</v>
      </c>
      <c r="H31" s="60">
        <f t="shared" si="0"/>
        <v>0</v>
      </c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56">
        <v>800</v>
      </c>
      <c r="G32" s="56">
        <v>0</v>
      </c>
      <c r="H32" s="60">
        <f t="shared" si="0"/>
        <v>0</v>
      </c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56">
        <v>66886.6</v>
      </c>
      <c r="G33" s="56">
        <v>15142.6</v>
      </c>
      <c r="H33" s="60">
        <f t="shared" si="0"/>
        <v>0.22639213235535965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53">
        <v>2896.1</v>
      </c>
      <c r="G34" s="53">
        <f>G35</f>
        <v>1015.2</v>
      </c>
      <c r="H34" s="60">
        <f t="shared" si="0"/>
        <v>0.35054038189289044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56">
        <v>2896.1</v>
      </c>
      <c r="G35" s="56">
        <v>1015.2</v>
      </c>
      <c r="H35" s="60">
        <f t="shared" si="0"/>
        <v>0.35054038189289044</v>
      </c>
    </row>
    <row r="36" spans="1:8" ht="16.5" customHeight="1" hidden="1">
      <c r="A36" s="18"/>
      <c r="B36" s="27"/>
      <c r="C36" s="27"/>
      <c r="D36" s="28"/>
      <c r="E36" s="28"/>
      <c r="F36" s="56"/>
      <c r="G36" s="56"/>
      <c r="H36" s="60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57"/>
      <c r="G37" s="57"/>
      <c r="H37" s="60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57"/>
      <c r="G38" s="57"/>
      <c r="H38" s="60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57"/>
      <c r="G39" s="57"/>
      <c r="H39" s="60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57"/>
      <c r="G40" s="57"/>
      <c r="H40" s="60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55">
        <f>F42+F46+F45</f>
        <v>7229.2</v>
      </c>
      <c r="G41" s="55">
        <f>G42+G46</f>
        <v>658.7</v>
      </c>
      <c r="H41" s="60">
        <f t="shared" si="0"/>
        <v>0.09111658274774527</v>
      </c>
    </row>
    <row r="42" spans="1:8" ht="57">
      <c r="A42" s="14" t="s">
        <v>66</v>
      </c>
      <c r="B42" s="27" t="s">
        <v>47</v>
      </c>
      <c r="C42" s="27" t="s">
        <v>65</v>
      </c>
      <c r="D42" s="27"/>
      <c r="E42" s="27"/>
      <c r="F42" s="56">
        <v>6056</v>
      </c>
      <c r="G42" s="56">
        <v>658.7</v>
      </c>
      <c r="H42" s="60">
        <f t="shared" si="0"/>
        <v>0.10876816380449142</v>
      </c>
    </row>
    <row r="43" spans="1:8" ht="15" hidden="1">
      <c r="A43" s="13"/>
      <c r="B43" s="28"/>
      <c r="C43" s="28"/>
      <c r="D43" s="34"/>
      <c r="E43" s="28"/>
      <c r="F43" s="57"/>
      <c r="G43" s="57"/>
      <c r="H43" s="60" t="e">
        <f t="shared" si="0"/>
        <v>#DIV/0!</v>
      </c>
    </row>
    <row r="44" spans="1:8" ht="15" hidden="1">
      <c r="A44" s="13"/>
      <c r="B44" s="28"/>
      <c r="C44" s="28"/>
      <c r="D44" s="34"/>
      <c r="E44" s="28"/>
      <c r="F44" s="57"/>
      <c r="G44" s="57"/>
      <c r="H44" s="60" t="e">
        <f t="shared" si="0"/>
        <v>#DIV/0!</v>
      </c>
    </row>
    <row r="45" spans="1:8" ht="57">
      <c r="A45" s="14" t="s">
        <v>122</v>
      </c>
      <c r="B45" s="27" t="s">
        <v>47</v>
      </c>
      <c r="C45" s="27" t="s">
        <v>93</v>
      </c>
      <c r="D45" s="34"/>
      <c r="E45" s="28"/>
      <c r="F45" s="57">
        <v>1145</v>
      </c>
      <c r="G45" s="57">
        <v>0</v>
      </c>
      <c r="H45" s="60">
        <f t="shared" si="0"/>
        <v>0</v>
      </c>
    </row>
    <row r="46" spans="1:8" ht="42.75">
      <c r="A46" s="14" t="s">
        <v>98</v>
      </c>
      <c r="B46" s="27" t="s">
        <v>47</v>
      </c>
      <c r="C46" s="27" t="s">
        <v>99</v>
      </c>
      <c r="D46" s="33"/>
      <c r="E46" s="27"/>
      <c r="F46" s="56">
        <v>28.2</v>
      </c>
      <c r="G46" s="56">
        <v>0</v>
      </c>
      <c r="H46" s="60">
        <f t="shared" si="0"/>
        <v>0</v>
      </c>
    </row>
    <row r="47" spans="1:8" ht="15.75">
      <c r="A47" s="17" t="s">
        <v>35</v>
      </c>
      <c r="B47" s="25" t="s">
        <v>49</v>
      </c>
      <c r="C47" s="26"/>
      <c r="D47" s="26"/>
      <c r="E47" s="26"/>
      <c r="F47" s="55">
        <f>F56+F57+F58</f>
        <v>102785.9</v>
      </c>
      <c r="G47" s="55">
        <f>G57+G58</f>
        <v>10</v>
      </c>
      <c r="H47" s="60">
        <f t="shared" si="0"/>
        <v>9.72896087887541E-05</v>
      </c>
    </row>
    <row r="48" spans="1:8" ht="15" hidden="1">
      <c r="A48" s="18" t="s">
        <v>36</v>
      </c>
      <c r="B48" s="27" t="s">
        <v>49</v>
      </c>
      <c r="C48" s="27" t="s">
        <v>52</v>
      </c>
      <c r="D48" s="27"/>
      <c r="E48" s="27"/>
      <c r="F48" s="56"/>
      <c r="G48" s="56"/>
      <c r="H48" s="60" t="e">
        <f t="shared" si="0"/>
        <v>#DIV/0!</v>
      </c>
    </row>
    <row r="49" spans="1:8" ht="15" hidden="1">
      <c r="A49" s="19" t="s">
        <v>37</v>
      </c>
      <c r="B49" s="28" t="s">
        <v>49</v>
      </c>
      <c r="C49" s="28" t="s">
        <v>52</v>
      </c>
      <c r="D49" s="28">
        <v>3030000</v>
      </c>
      <c r="E49" s="28"/>
      <c r="F49" s="57"/>
      <c r="G49" s="57"/>
      <c r="H49" s="60" t="e">
        <f t="shared" si="0"/>
        <v>#DIV/0!</v>
      </c>
    </row>
    <row r="50" spans="1:8" ht="30" hidden="1">
      <c r="A50" s="19" t="s">
        <v>38</v>
      </c>
      <c r="B50" s="28" t="s">
        <v>49</v>
      </c>
      <c r="C50" s="28" t="s">
        <v>52</v>
      </c>
      <c r="D50" s="28">
        <v>3030200</v>
      </c>
      <c r="E50" s="28" t="s">
        <v>53</v>
      </c>
      <c r="F50" s="57"/>
      <c r="G50" s="57"/>
      <c r="H50" s="60" t="e">
        <f t="shared" si="0"/>
        <v>#DIV/0!</v>
      </c>
    </row>
    <row r="51" spans="1:8" s="47" customFormat="1" ht="15" hidden="1">
      <c r="A51" s="13"/>
      <c r="B51" s="28"/>
      <c r="C51" s="28"/>
      <c r="D51" s="34"/>
      <c r="E51" s="27"/>
      <c r="F51" s="57"/>
      <c r="G51" s="57"/>
      <c r="H51" s="60" t="e">
        <f t="shared" si="0"/>
        <v>#DIV/0!</v>
      </c>
    </row>
    <row r="52" spans="1:8" s="47" customFormat="1" ht="15" hidden="1">
      <c r="A52" s="13"/>
      <c r="B52" s="28"/>
      <c r="C52" s="28"/>
      <c r="D52" s="34"/>
      <c r="E52" s="34"/>
      <c r="F52" s="57"/>
      <c r="G52" s="57"/>
      <c r="H52" s="60" t="e">
        <f t="shared" si="0"/>
        <v>#DIV/0!</v>
      </c>
    </row>
    <row r="53" spans="1:8" s="47" customFormat="1" ht="15" hidden="1">
      <c r="A53" s="13"/>
      <c r="B53" s="28"/>
      <c r="C53" s="28"/>
      <c r="D53" s="34"/>
      <c r="E53" s="34"/>
      <c r="F53" s="57"/>
      <c r="G53" s="57"/>
      <c r="H53" s="60" t="e">
        <f t="shared" si="0"/>
        <v>#DIV/0!</v>
      </c>
    </row>
    <row r="54" spans="1:8" s="47" customFormat="1" ht="15" hidden="1">
      <c r="A54" s="13"/>
      <c r="B54" s="28"/>
      <c r="C54" s="28"/>
      <c r="D54" s="34"/>
      <c r="E54" s="34"/>
      <c r="F54" s="57"/>
      <c r="G54" s="57"/>
      <c r="H54" s="60" t="e">
        <f t="shared" si="0"/>
        <v>#DIV/0!</v>
      </c>
    </row>
    <row r="55" spans="1:8" s="47" customFormat="1" ht="15" hidden="1">
      <c r="A55" s="13"/>
      <c r="B55" s="28"/>
      <c r="C55" s="28"/>
      <c r="D55" s="34"/>
      <c r="E55" s="27"/>
      <c r="F55" s="57"/>
      <c r="G55" s="57"/>
      <c r="H55" s="60" t="e">
        <f t="shared" si="0"/>
        <v>#DIV/0!</v>
      </c>
    </row>
    <row r="56" spans="1:8" s="47" customFormat="1" ht="15">
      <c r="A56" s="13" t="s">
        <v>36</v>
      </c>
      <c r="B56" s="28" t="s">
        <v>49</v>
      </c>
      <c r="C56" s="28" t="s">
        <v>52</v>
      </c>
      <c r="D56" s="34"/>
      <c r="E56" s="27"/>
      <c r="F56" s="57">
        <v>1</v>
      </c>
      <c r="G56" s="57">
        <v>0</v>
      </c>
      <c r="H56" s="60">
        <f t="shared" si="0"/>
        <v>0</v>
      </c>
    </row>
    <row r="57" spans="1:8" s="46" customFormat="1" ht="30" customHeight="1">
      <c r="A57" s="14" t="s">
        <v>82</v>
      </c>
      <c r="B57" s="27" t="s">
        <v>49</v>
      </c>
      <c r="C57" s="27" t="s">
        <v>65</v>
      </c>
      <c r="D57" s="33"/>
      <c r="E57" s="33"/>
      <c r="F57" s="56">
        <v>95899.9</v>
      </c>
      <c r="G57" s="56">
        <v>0</v>
      </c>
      <c r="H57" s="60">
        <f t="shared" si="0"/>
        <v>0</v>
      </c>
    </row>
    <row r="58" spans="1:8" s="47" customFormat="1" ht="28.5">
      <c r="A58" s="14" t="s">
        <v>67</v>
      </c>
      <c r="B58" s="27" t="s">
        <v>49</v>
      </c>
      <c r="C58" s="27" t="s">
        <v>68</v>
      </c>
      <c r="D58" s="33"/>
      <c r="E58" s="33"/>
      <c r="F58" s="56">
        <v>6885</v>
      </c>
      <c r="G58" s="56">
        <v>10</v>
      </c>
      <c r="H58" s="60">
        <f t="shared" si="0"/>
        <v>0.0014524328249818446</v>
      </c>
    </row>
    <row r="59" spans="1:8" ht="16.5" customHeight="1">
      <c r="A59" s="17" t="s">
        <v>39</v>
      </c>
      <c r="B59" s="25" t="s">
        <v>54</v>
      </c>
      <c r="C59" s="26"/>
      <c r="D59" s="26"/>
      <c r="E59" s="26"/>
      <c r="F59" s="55">
        <f>F60+F63+F64+F65</f>
        <v>421890.80000000005</v>
      </c>
      <c r="G59" s="55">
        <f>G60+G63+G64+G65</f>
        <v>126634.9</v>
      </c>
      <c r="H59" s="60">
        <f t="shared" si="0"/>
        <v>0.3001603732529839</v>
      </c>
    </row>
    <row r="60" spans="1:8" ht="15.75">
      <c r="A60" s="20" t="s">
        <v>40</v>
      </c>
      <c r="B60" s="27" t="s">
        <v>54</v>
      </c>
      <c r="C60" s="27" t="s">
        <v>45</v>
      </c>
      <c r="D60" s="27"/>
      <c r="E60" s="27"/>
      <c r="F60" s="56">
        <v>881.3</v>
      </c>
      <c r="G60" s="56">
        <v>244.3</v>
      </c>
      <c r="H60" s="60">
        <f t="shared" si="0"/>
        <v>0.2772041302621128</v>
      </c>
    </row>
    <row r="61" spans="1:8" ht="15" hidden="1">
      <c r="A61" s="19"/>
      <c r="B61" s="28"/>
      <c r="C61" s="28"/>
      <c r="D61" s="28"/>
      <c r="E61" s="28"/>
      <c r="F61" s="57"/>
      <c r="G61" s="57"/>
      <c r="H61" s="60" t="e">
        <f t="shared" si="0"/>
        <v>#DIV/0!</v>
      </c>
    </row>
    <row r="62" spans="1:8" ht="15" hidden="1">
      <c r="A62" s="19"/>
      <c r="B62" s="28"/>
      <c r="C62" s="28"/>
      <c r="D62" s="28"/>
      <c r="E62" s="28"/>
      <c r="F62" s="57"/>
      <c r="G62" s="57"/>
      <c r="H62" s="60" t="e">
        <f t="shared" si="0"/>
        <v>#DIV/0!</v>
      </c>
    </row>
    <row r="63" spans="1:8" ht="15">
      <c r="A63" s="14" t="s">
        <v>69</v>
      </c>
      <c r="B63" s="27" t="s">
        <v>54</v>
      </c>
      <c r="C63" s="27" t="s">
        <v>46</v>
      </c>
      <c r="D63" s="28"/>
      <c r="E63" s="28"/>
      <c r="F63" s="56">
        <v>49998.3</v>
      </c>
      <c r="G63" s="56">
        <v>1150</v>
      </c>
      <c r="H63" s="60">
        <f t="shared" si="0"/>
        <v>0.023000782026588902</v>
      </c>
    </row>
    <row r="64" spans="1:9" ht="15.75">
      <c r="A64" s="20" t="s">
        <v>41</v>
      </c>
      <c r="B64" s="27" t="s">
        <v>54</v>
      </c>
      <c r="C64" s="27" t="s">
        <v>47</v>
      </c>
      <c r="D64" s="27"/>
      <c r="E64" s="27"/>
      <c r="F64" s="56">
        <v>129676.3</v>
      </c>
      <c r="G64" s="56">
        <v>29987.1</v>
      </c>
      <c r="H64" s="60">
        <f t="shared" si="0"/>
        <v>0.23124580204709724</v>
      </c>
      <c r="I64" s="58"/>
    </row>
    <row r="65" spans="1:8" s="51" customFormat="1" ht="34.5" customHeight="1">
      <c r="A65" s="11" t="s">
        <v>87</v>
      </c>
      <c r="B65" s="27" t="s">
        <v>54</v>
      </c>
      <c r="C65" s="27" t="s">
        <v>54</v>
      </c>
      <c r="D65" s="27"/>
      <c r="E65" s="27"/>
      <c r="F65" s="56">
        <v>241334.9</v>
      </c>
      <c r="G65" s="56">
        <v>95253.5</v>
      </c>
      <c r="H65" s="60">
        <f t="shared" si="0"/>
        <v>0.3946942609626706</v>
      </c>
    </row>
    <row r="66" spans="1:8" s="51" customFormat="1" ht="34.5" customHeight="1">
      <c r="A66" s="11" t="s">
        <v>123</v>
      </c>
      <c r="B66" s="27" t="s">
        <v>100</v>
      </c>
      <c r="C66" s="27"/>
      <c r="D66" s="27"/>
      <c r="E66" s="27"/>
      <c r="F66" s="56">
        <f>F67</f>
        <v>2200</v>
      </c>
      <c r="G66" s="56">
        <f>G67</f>
        <v>0</v>
      </c>
      <c r="H66" s="60">
        <f t="shared" si="0"/>
        <v>0</v>
      </c>
    </row>
    <row r="67" spans="1:8" s="51" customFormat="1" ht="34.5" customHeight="1">
      <c r="A67" s="11" t="s">
        <v>124</v>
      </c>
      <c r="B67" s="27" t="s">
        <v>100</v>
      </c>
      <c r="C67" s="27" t="s">
        <v>54</v>
      </c>
      <c r="D67" s="27"/>
      <c r="E67" s="27"/>
      <c r="F67" s="56">
        <v>2200</v>
      </c>
      <c r="G67" s="56">
        <v>0</v>
      </c>
      <c r="H67" s="60">
        <f t="shared" si="0"/>
        <v>0</v>
      </c>
    </row>
    <row r="68" spans="1:8" s="51" customFormat="1" ht="22.5" customHeight="1">
      <c r="A68" s="10" t="s">
        <v>77</v>
      </c>
      <c r="B68" s="27" t="s">
        <v>55</v>
      </c>
      <c r="C68" s="27"/>
      <c r="D68" s="27"/>
      <c r="E68" s="27"/>
      <c r="F68" s="56">
        <f>F69</f>
        <v>8032.4</v>
      </c>
      <c r="G68" s="56">
        <f>G69</f>
        <v>393.4</v>
      </c>
      <c r="H68" s="60">
        <f t="shared" si="0"/>
        <v>0.04897664458941288</v>
      </c>
    </row>
    <row r="69" spans="1:8" s="47" customFormat="1" ht="29.25" customHeight="1">
      <c r="A69" s="14" t="s">
        <v>78</v>
      </c>
      <c r="B69" s="27" t="s">
        <v>55</v>
      </c>
      <c r="C69" s="27" t="s">
        <v>55</v>
      </c>
      <c r="D69" s="27"/>
      <c r="E69" s="27"/>
      <c r="F69" s="56">
        <v>8032.4</v>
      </c>
      <c r="G69" s="56">
        <v>393.4</v>
      </c>
      <c r="H69" s="60">
        <f t="shared" si="0"/>
        <v>0.04897664458941288</v>
      </c>
    </row>
    <row r="70" spans="1:8" s="47" customFormat="1" ht="23.25" customHeight="1">
      <c r="A70" s="10" t="s">
        <v>83</v>
      </c>
      <c r="B70" s="27" t="s">
        <v>52</v>
      </c>
      <c r="C70" s="27"/>
      <c r="D70" s="27"/>
      <c r="E70" s="27"/>
      <c r="F70" s="56">
        <v>9368.7</v>
      </c>
      <c r="G70" s="56">
        <v>4920</v>
      </c>
      <c r="H70" s="60">
        <f t="shared" si="0"/>
        <v>0.5251529027506484</v>
      </c>
    </row>
    <row r="71" spans="1:8" ht="15.75">
      <c r="A71" s="17" t="s">
        <v>42</v>
      </c>
      <c r="B71" s="25">
        <v>10</v>
      </c>
      <c r="C71" s="26"/>
      <c r="D71" s="26"/>
      <c r="E71" s="26"/>
      <c r="F71" s="55">
        <f>F72+F73+F106</f>
        <v>6142.6</v>
      </c>
      <c r="G71" s="55">
        <f>G72+G73+G106</f>
        <v>3591.5</v>
      </c>
      <c r="H71" s="60">
        <f t="shared" si="0"/>
        <v>0.5846872659785758</v>
      </c>
    </row>
    <row r="72" spans="1:8" ht="15.75">
      <c r="A72" s="17" t="s">
        <v>92</v>
      </c>
      <c r="B72" s="25" t="s">
        <v>93</v>
      </c>
      <c r="C72" s="26" t="s">
        <v>45</v>
      </c>
      <c r="D72" s="26"/>
      <c r="E72" s="26"/>
      <c r="F72" s="55">
        <v>2189.8</v>
      </c>
      <c r="G72" s="55">
        <v>289.2</v>
      </c>
      <c r="H72" s="60">
        <f t="shared" si="0"/>
        <v>0.13206685542058633</v>
      </c>
    </row>
    <row r="73" spans="1:8" ht="16.5" customHeight="1">
      <c r="A73" s="18" t="s">
        <v>43</v>
      </c>
      <c r="B73" s="27">
        <v>10</v>
      </c>
      <c r="C73" s="27" t="s">
        <v>47</v>
      </c>
      <c r="D73" s="27"/>
      <c r="E73" s="27"/>
      <c r="F73" s="56">
        <v>1157</v>
      </c>
      <c r="G73" s="56">
        <v>506.5</v>
      </c>
      <c r="H73" s="60">
        <f t="shared" si="0"/>
        <v>0.43777009507346587</v>
      </c>
    </row>
    <row r="74" spans="1:8" ht="15" hidden="1">
      <c r="A74" s="19"/>
      <c r="B74" s="28"/>
      <c r="C74" s="28"/>
      <c r="D74" s="28"/>
      <c r="E74" s="28"/>
      <c r="F74" s="57"/>
      <c r="G74" s="57"/>
      <c r="H74" s="60" t="e">
        <f aca="true" t="shared" si="1" ref="H74:H109">G74/F74</f>
        <v>#DIV/0!</v>
      </c>
    </row>
    <row r="75" spans="1:8" ht="15" hidden="1">
      <c r="A75" s="19"/>
      <c r="B75" s="28"/>
      <c r="C75" s="28"/>
      <c r="D75" s="28"/>
      <c r="E75" s="28"/>
      <c r="F75" s="57"/>
      <c r="G75" s="57"/>
      <c r="H75" s="60" t="e">
        <f t="shared" si="1"/>
        <v>#DIV/0!</v>
      </c>
    </row>
    <row r="76" spans="1:8" ht="15" hidden="1">
      <c r="A76" s="19"/>
      <c r="B76" s="28"/>
      <c r="C76" s="28"/>
      <c r="D76" s="28"/>
      <c r="E76" s="28"/>
      <c r="F76" s="57"/>
      <c r="G76" s="57"/>
      <c r="H76" s="60" t="e">
        <f t="shared" si="1"/>
        <v>#DIV/0!</v>
      </c>
    </row>
    <row r="77" spans="1:8" ht="15" hidden="1">
      <c r="A77" s="19"/>
      <c r="B77" s="28"/>
      <c r="C77" s="28"/>
      <c r="D77" s="28"/>
      <c r="E77" s="28"/>
      <c r="F77" s="57"/>
      <c r="G77" s="57"/>
      <c r="H77" s="60" t="e">
        <f t="shared" si="1"/>
        <v>#DIV/0!</v>
      </c>
    </row>
    <row r="78" spans="1:8" ht="15" hidden="1">
      <c r="A78" s="49"/>
      <c r="B78" s="28"/>
      <c r="C78" s="28"/>
      <c r="D78" s="28"/>
      <c r="E78" s="28"/>
      <c r="F78" s="57"/>
      <c r="G78" s="57"/>
      <c r="H78" s="60" t="e">
        <f t="shared" si="1"/>
        <v>#DIV/0!</v>
      </c>
    </row>
    <row r="79" spans="1:8" ht="15" hidden="1">
      <c r="A79" s="19"/>
      <c r="B79" s="28"/>
      <c r="C79" s="28"/>
      <c r="D79" s="28"/>
      <c r="E79" s="28"/>
      <c r="F79" s="57"/>
      <c r="G79" s="57"/>
      <c r="H79" s="60" t="e">
        <f t="shared" si="1"/>
        <v>#DIV/0!</v>
      </c>
    </row>
    <row r="80" spans="1:8" ht="15" hidden="1">
      <c r="A80" s="18"/>
      <c r="B80" s="27"/>
      <c r="C80" s="27"/>
      <c r="D80" s="27"/>
      <c r="E80" s="27"/>
      <c r="F80" s="56"/>
      <c r="G80" s="56"/>
      <c r="H80" s="60" t="e">
        <f t="shared" si="1"/>
        <v>#DIV/0!</v>
      </c>
    </row>
    <row r="81" spans="1:8" ht="15" hidden="1">
      <c r="A81" s="19"/>
      <c r="B81" s="28"/>
      <c r="C81" s="28"/>
      <c r="D81" s="28"/>
      <c r="E81" s="28"/>
      <c r="F81" s="57"/>
      <c r="G81" s="57"/>
      <c r="H81" s="60" t="e">
        <f t="shared" si="1"/>
        <v>#DIV/0!</v>
      </c>
    </row>
    <row r="82" spans="1:8" ht="15" hidden="1">
      <c r="A82" s="19"/>
      <c r="B82" s="28"/>
      <c r="C82" s="28"/>
      <c r="D82" s="28"/>
      <c r="E82" s="28"/>
      <c r="F82" s="57"/>
      <c r="G82" s="57"/>
      <c r="H82" s="60" t="e">
        <f t="shared" si="1"/>
        <v>#DIV/0!</v>
      </c>
    </row>
    <row r="83" spans="1:8" ht="15" hidden="1">
      <c r="A83" s="19"/>
      <c r="B83" s="28"/>
      <c r="C83" s="28"/>
      <c r="D83" s="28"/>
      <c r="E83" s="28"/>
      <c r="F83" s="57"/>
      <c r="G83" s="57"/>
      <c r="H83" s="60" t="e">
        <f t="shared" si="1"/>
        <v>#DIV/0!</v>
      </c>
    </row>
    <row r="84" spans="1:8" ht="15" hidden="1">
      <c r="A84" s="13"/>
      <c r="B84" s="28"/>
      <c r="C84" s="28"/>
      <c r="D84" s="28"/>
      <c r="E84" s="28"/>
      <c r="F84" s="57"/>
      <c r="G84" s="57"/>
      <c r="H84" s="60" t="e">
        <f t="shared" si="1"/>
        <v>#DIV/0!</v>
      </c>
    </row>
    <row r="85" spans="1:8" ht="15" hidden="1">
      <c r="A85" s="13"/>
      <c r="B85" s="28"/>
      <c r="C85" s="28"/>
      <c r="D85" s="28"/>
      <c r="E85" s="28"/>
      <c r="F85" s="57"/>
      <c r="G85" s="57"/>
      <c r="H85" s="60" t="e">
        <f t="shared" si="1"/>
        <v>#DIV/0!</v>
      </c>
    </row>
    <row r="86" spans="1:8" ht="15" hidden="1">
      <c r="A86" s="13"/>
      <c r="B86" s="28"/>
      <c r="C86" s="28"/>
      <c r="D86" s="28"/>
      <c r="E86" s="28"/>
      <c r="F86" s="57"/>
      <c r="G86" s="57"/>
      <c r="H86" s="60" t="e">
        <f t="shared" si="1"/>
        <v>#DIV/0!</v>
      </c>
    </row>
    <row r="87" spans="1:8" ht="15" hidden="1">
      <c r="A87" s="13"/>
      <c r="B87" s="28"/>
      <c r="C87" s="28"/>
      <c r="D87" s="28"/>
      <c r="E87" s="28"/>
      <c r="F87" s="57"/>
      <c r="G87" s="57"/>
      <c r="H87" s="60" t="e">
        <f t="shared" si="1"/>
        <v>#DIV/0!</v>
      </c>
    </row>
    <row r="88" spans="1:8" ht="15" hidden="1">
      <c r="A88" s="13"/>
      <c r="B88" s="28"/>
      <c r="C88" s="28"/>
      <c r="D88" s="28"/>
      <c r="E88" s="28"/>
      <c r="F88" s="57"/>
      <c r="G88" s="57"/>
      <c r="H88" s="60" t="e">
        <f t="shared" si="1"/>
        <v>#DIV/0!</v>
      </c>
    </row>
    <row r="89" spans="1:8" ht="15" hidden="1">
      <c r="A89" s="13"/>
      <c r="B89" s="28"/>
      <c r="C89" s="28"/>
      <c r="D89" s="28"/>
      <c r="E89" s="28"/>
      <c r="F89" s="57"/>
      <c r="G89" s="57"/>
      <c r="H89" s="60" t="e">
        <f t="shared" si="1"/>
        <v>#DIV/0!</v>
      </c>
    </row>
    <row r="90" spans="1:8" ht="15" hidden="1">
      <c r="A90" s="13"/>
      <c r="B90" s="28"/>
      <c r="C90" s="28"/>
      <c r="D90" s="28"/>
      <c r="E90" s="28"/>
      <c r="F90" s="57"/>
      <c r="G90" s="57"/>
      <c r="H90" s="60" t="e">
        <f t="shared" si="1"/>
        <v>#DIV/0!</v>
      </c>
    </row>
    <row r="91" spans="1:8" ht="15" hidden="1">
      <c r="A91" s="13"/>
      <c r="B91" s="28"/>
      <c r="C91" s="28"/>
      <c r="D91" s="28"/>
      <c r="E91" s="28"/>
      <c r="F91" s="57"/>
      <c r="G91" s="57"/>
      <c r="H91" s="60" t="e">
        <f t="shared" si="1"/>
        <v>#DIV/0!</v>
      </c>
    </row>
    <row r="92" spans="1:8" ht="15" hidden="1">
      <c r="A92" s="13"/>
      <c r="B92" s="28"/>
      <c r="C92" s="28"/>
      <c r="D92" s="28"/>
      <c r="E92" s="28"/>
      <c r="F92" s="57"/>
      <c r="G92" s="57"/>
      <c r="H92" s="60" t="e">
        <f t="shared" si="1"/>
        <v>#DIV/0!</v>
      </c>
    </row>
    <row r="93" spans="1:8" ht="15" hidden="1">
      <c r="A93" s="13"/>
      <c r="B93" s="28"/>
      <c r="C93" s="28"/>
      <c r="D93" s="28"/>
      <c r="E93" s="28"/>
      <c r="F93" s="57"/>
      <c r="G93" s="57"/>
      <c r="H93" s="60" t="e">
        <f t="shared" si="1"/>
        <v>#DIV/0!</v>
      </c>
    </row>
    <row r="94" spans="1:8" ht="15" hidden="1">
      <c r="A94" s="13"/>
      <c r="B94" s="28"/>
      <c r="C94" s="28"/>
      <c r="D94" s="28"/>
      <c r="E94" s="28"/>
      <c r="F94" s="57"/>
      <c r="G94" s="57"/>
      <c r="H94" s="60" t="e">
        <f t="shared" si="1"/>
        <v>#DIV/0!</v>
      </c>
    </row>
    <row r="95" spans="1:8" ht="15" hidden="1">
      <c r="A95" s="13"/>
      <c r="B95" s="28"/>
      <c r="C95" s="28"/>
      <c r="D95" s="28"/>
      <c r="E95" s="28"/>
      <c r="F95" s="57"/>
      <c r="G95" s="57"/>
      <c r="H95" s="60" t="e">
        <f t="shared" si="1"/>
        <v>#DIV/0!</v>
      </c>
    </row>
    <row r="96" spans="1:8" ht="15" hidden="1">
      <c r="A96" s="13"/>
      <c r="B96" s="28"/>
      <c r="C96" s="28"/>
      <c r="D96" s="28"/>
      <c r="E96" s="28"/>
      <c r="F96" s="57"/>
      <c r="G96" s="57"/>
      <c r="H96" s="60" t="e">
        <f t="shared" si="1"/>
        <v>#DIV/0!</v>
      </c>
    </row>
    <row r="97" spans="1:8" ht="15" hidden="1">
      <c r="A97" s="13"/>
      <c r="B97" s="28"/>
      <c r="C97" s="28"/>
      <c r="D97" s="28"/>
      <c r="E97" s="28"/>
      <c r="F97" s="57"/>
      <c r="G97" s="57"/>
      <c r="H97" s="60" t="e">
        <f t="shared" si="1"/>
        <v>#DIV/0!</v>
      </c>
    </row>
    <row r="98" spans="1:8" ht="15" hidden="1">
      <c r="A98" s="13"/>
      <c r="B98" s="28"/>
      <c r="C98" s="28"/>
      <c r="D98" s="28"/>
      <c r="E98" s="28"/>
      <c r="F98" s="57"/>
      <c r="G98" s="57"/>
      <c r="H98" s="60" t="e">
        <f t="shared" si="1"/>
        <v>#DIV/0!</v>
      </c>
    </row>
    <row r="99" spans="1:8" ht="15" hidden="1">
      <c r="A99" s="13"/>
      <c r="B99" s="28"/>
      <c r="C99" s="28"/>
      <c r="D99" s="28"/>
      <c r="E99" s="28"/>
      <c r="F99" s="57"/>
      <c r="G99" s="57"/>
      <c r="H99" s="60" t="e">
        <f t="shared" si="1"/>
        <v>#DIV/0!</v>
      </c>
    </row>
    <row r="100" spans="1:8" ht="15" hidden="1">
      <c r="A100" s="13"/>
      <c r="B100" s="28"/>
      <c r="C100" s="28"/>
      <c r="D100" s="28"/>
      <c r="E100" s="28"/>
      <c r="F100" s="57"/>
      <c r="G100" s="57"/>
      <c r="H100" s="60" t="e">
        <f t="shared" si="1"/>
        <v>#DIV/0!</v>
      </c>
    </row>
    <row r="101" spans="1:8" ht="15" hidden="1">
      <c r="A101" s="13"/>
      <c r="B101" s="28"/>
      <c r="C101" s="28"/>
      <c r="D101" s="28"/>
      <c r="E101" s="28"/>
      <c r="F101" s="57"/>
      <c r="G101" s="57"/>
      <c r="H101" s="60" t="e">
        <f t="shared" si="1"/>
        <v>#DIV/0!</v>
      </c>
    </row>
    <row r="102" spans="1:8" ht="15" hidden="1">
      <c r="A102" s="13"/>
      <c r="B102" s="28"/>
      <c r="C102" s="28"/>
      <c r="D102" s="28"/>
      <c r="E102" s="28"/>
      <c r="F102" s="57"/>
      <c r="G102" s="57"/>
      <c r="H102" s="60" t="e">
        <f t="shared" si="1"/>
        <v>#DIV/0!</v>
      </c>
    </row>
    <row r="103" spans="1:8" ht="15" hidden="1">
      <c r="A103" s="13"/>
      <c r="B103" s="28"/>
      <c r="C103" s="28"/>
      <c r="D103" s="28"/>
      <c r="E103" s="28"/>
      <c r="F103" s="57"/>
      <c r="G103" s="57"/>
      <c r="H103" s="60" t="e">
        <f t="shared" si="1"/>
        <v>#DIV/0!</v>
      </c>
    </row>
    <row r="104" spans="1:8" ht="15" hidden="1">
      <c r="A104" s="13"/>
      <c r="B104" s="28"/>
      <c r="C104" s="28"/>
      <c r="D104" s="28"/>
      <c r="E104" s="28"/>
      <c r="F104" s="57"/>
      <c r="G104" s="57"/>
      <c r="H104" s="60" t="e">
        <f t="shared" si="1"/>
        <v>#DIV/0!</v>
      </c>
    </row>
    <row r="105" spans="1:8" ht="15" hidden="1">
      <c r="A105" s="13"/>
      <c r="B105" s="28"/>
      <c r="C105" s="28"/>
      <c r="D105" s="28"/>
      <c r="E105" s="28"/>
      <c r="F105" s="57"/>
      <c r="G105" s="57"/>
      <c r="H105" s="60" t="e">
        <f t="shared" si="1"/>
        <v>#DIV/0!</v>
      </c>
    </row>
    <row r="106" spans="1:8" ht="15">
      <c r="A106" s="14" t="s">
        <v>151</v>
      </c>
      <c r="B106" s="27" t="s">
        <v>93</v>
      </c>
      <c r="C106" s="27" t="s">
        <v>49</v>
      </c>
      <c r="D106" s="27"/>
      <c r="E106" s="27"/>
      <c r="F106" s="56">
        <v>2795.8</v>
      </c>
      <c r="G106" s="56">
        <v>2795.8</v>
      </c>
      <c r="H106" s="60">
        <f t="shared" si="1"/>
        <v>1</v>
      </c>
    </row>
    <row r="107" spans="1:8" ht="15.75">
      <c r="A107" s="10" t="s">
        <v>89</v>
      </c>
      <c r="B107" s="87" t="s">
        <v>74</v>
      </c>
      <c r="C107" s="28"/>
      <c r="D107" s="28"/>
      <c r="E107" s="28"/>
      <c r="F107" s="54">
        <v>1795</v>
      </c>
      <c r="G107" s="54">
        <v>675.7</v>
      </c>
      <c r="H107" s="60">
        <f t="shared" si="1"/>
        <v>0.37643454038997215</v>
      </c>
    </row>
    <row r="108" spans="1:8" ht="15.75">
      <c r="A108" s="10" t="s">
        <v>90</v>
      </c>
      <c r="B108" s="87" t="s">
        <v>68</v>
      </c>
      <c r="C108" s="28"/>
      <c r="D108" s="28"/>
      <c r="E108" s="28"/>
      <c r="F108" s="54">
        <v>10148</v>
      </c>
      <c r="G108" s="54">
        <v>4566.6</v>
      </c>
      <c r="H108" s="60">
        <f t="shared" si="1"/>
        <v>0.45</v>
      </c>
    </row>
    <row r="109" spans="1:8" ht="16.5">
      <c r="A109" s="21" t="s">
        <v>44</v>
      </c>
      <c r="B109" s="28"/>
      <c r="C109" s="28"/>
      <c r="D109" s="28"/>
      <c r="E109" s="28"/>
      <c r="F109" s="56">
        <f>F9+F34+F41+F47+F59+F68+F70+F71+F107+F108+F66</f>
        <v>725742.5</v>
      </c>
      <c r="G109" s="56">
        <f>G9+G34+G41+G47+G59+G68+G70+G71+G107+G108</f>
        <v>186364.3</v>
      </c>
      <c r="H109" s="60">
        <f t="shared" si="1"/>
        <v>0.2567912172705884</v>
      </c>
    </row>
    <row r="110" spans="6:7" ht="12.75">
      <c r="F110" s="59"/>
      <c r="G110" s="58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69" t="s">
        <v>94</v>
      </c>
    </row>
    <row r="2" ht="15.75">
      <c r="C2" s="69" t="s">
        <v>95</v>
      </c>
    </row>
    <row r="3" ht="15.75">
      <c r="C3" s="69" t="s">
        <v>111</v>
      </c>
    </row>
    <row r="4" spans="3:5" ht="15">
      <c r="C4" s="91" t="s">
        <v>170</v>
      </c>
      <c r="D4" s="92"/>
      <c r="E4" s="92"/>
    </row>
    <row r="5" ht="27" customHeight="1"/>
    <row r="6" spans="1:4" ht="32.25" customHeight="1">
      <c r="A6" s="90" t="s">
        <v>152</v>
      </c>
      <c r="B6" s="90"/>
      <c r="C6" s="90"/>
      <c r="D6" s="90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142</v>
      </c>
      <c r="D8" s="22" t="s">
        <v>143</v>
      </c>
    </row>
    <row r="9" spans="1:4" ht="14.25">
      <c r="A9" s="36"/>
      <c r="B9" s="18" t="s">
        <v>80</v>
      </c>
      <c r="C9" s="27" t="s">
        <v>156</v>
      </c>
      <c r="D9" s="81" t="s">
        <v>155</v>
      </c>
    </row>
    <row r="10" spans="1:4" ht="29.25" customHeight="1">
      <c r="A10" s="36"/>
      <c r="B10" s="18" t="s">
        <v>58</v>
      </c>
      <c r="C10" s="27"/>
      <c r="D10" s="81"/>
    </row>
    <row r="11" spans="1:4" ht="28.5">
      <c r="A11" s="37" t="s">
        <v>59</v>
      </c>
      <c r="B11" s="14" t="s">
        <v>60</v>
      </c>
      <c r="C11" s="82" t="s">
        <v>153</v>
      </c>
      <c r="D11" s="81" t="s">
        <v>154</v>
      </c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25" style="0" customWidth="1"/>
  </cols>
  <sheetData>
    <row r="1" spans="8:11" ht="12.75">
      <c r="H1" s="103" t="s">
        <v>171</v>
      </c>
      <c r="I1" s="104"/>
      <c r="J1" s="104"/>
      <c r="K1" s="104"/>
    </row>
    <row r="2" spans="8:11" ht="12.75">
      <c r="H2" s="104"/>
      <c r="I2" s="104"/>
      <c r="J2" s="104"/>
      <c r="K2" s="104"/>
    </row>
    <row r="3" spans="8:11" ht="75" customHeight="1">
      <c r="H3" s="104"/>
      <c r="I3" s="104"/>
      <c r="J3" s="104"/>
      <c r="K3" s="104"/>
    </row>
    <row r="5" spans="2:10" ht="15.75">
      <c r="B5" s="89"/>
      <c r="C5" s="89"/>
      <c r="D5" s="105" t="s">
        <v>164</v>
      </c>
      <c r="E5" s="105"/>
      <c r="F5" s="105"/>
      <c r="G5" s="105"/>
      <c r="H5" s="105"/>
      <c r="I5" s="89"/>
      <c r="J5" s="89"/>
    </row>
    <row r="6" spans="2:10" ht="15.75">
      <c r="B6" s="106" t="s">
        <v>163</v>
      </c>
      <c r="C6" s="106"/>
      <c r="D6" s="106"/>
      <c r="E6" s="106"/>
      <c r="F6" s="106"/>
      <c r="G6" s="106"/>
      <c r="H6" s="106"/>
      <c r="I6" s="106"/>
      <c r="J6" s="89"/>
    </row>
    <row r="7" spans="2:11" ht="15.75" customHeight="1">
      <c r="B7" s="107" t="s">
        <v>166</v>
      </c>
      <c r="C7" s="107"/>
      <c r="D7" s="107"/>
      <c r="E7" s="107"/>
      <c r="F7" s="107"/>
      <c r="G7" s="107"/>
      <c r="H7" s="107"/>
      <c r="I7" s="107"/>
      <c r="J7" s="107"/>
      <c r="K7" s="107"/>
    </row>
    <row r="9" spans="1:11" ht="12.75">
      <c r="A9" s="100" t="s">
        <v>162</v>
      </c>
      <c r="B9" s="100"/>
      <c r="C9" s="100" t="s">
        <v>161</v>
      </c>
      <c r="D9" s="100"/>
      <c r="E9" s="100" t="s">
        <v>165</v>
      </c>
      <c r="F9" s="100"/>
      <c r="G9" s="100"/>
      <c r="H9" s="100" t="s">
        <v>167</v>
      </c>
      <c r="I9" s="100"/>
      <c r="J9" s="100"/>
      <c r="K9" s="100"/>
    </row>
    <row r="10" spans="1:11" ht="51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3" ht="34.5" customHeight="1">
      <c r="A11" s="100" t="s">
        <v>160</v>
      </c>
      <c r="B11" s="100"/>
      <c r="C11" s="101">
        <v>38</v>
      </c>
      <c r="D11" s="101"/>
      <c r="E11" s="102">
        <v>24333.7</v>
      </c>
      <c r="F11" s="102"/>
      <c r="G11" s="102"/>
      <c r="H11" s="102">
        <v>23459</v>
      </c>
      <c r="I11" s="102"/>
      <c r="J11" s="102"/>
      <c r="K11" s="102"/>
      <c r="L11" s="88"/>
      <c r="M11" s="88"/>
    </row>
    <row r="12" spans="1:13" ht="34.5" customHeight="1">
      <c r="A12" s="100" t="s">
        <v>159</v>
      </c>
      <c r="B12" s="100"/>
      <c r="C12" s="101">
        <v>4</v>
      </c>
      <c r="D12" s="101"/>
      <c r="E12" s="102">
        <f>3799.8-1425</f>
        <v>2374.8</v>
      </c>
      <c r="F12" s="102"/>
      <c r="G12" s="102"/>
      <c r="H12" s="102">
        <v>2164.7</v>
      </c>
      <c r="I12" s="102"/>
      <c r="J12" s="102"/>
      <c r="K12" s="102"/>
      <c r="L12" s="88"/>
      <c r="M12" s="88"/>
    </row>
    <row r="13" spans="1:13" ht="50.25" customHeight="1">
      <c r="A13" s="93" t="s">
        <v>158</v>
      </c>
      <c r="B13" s="94"/>
      <c r="C13" s="95">
        <v>26</v>
      </c>
      <c r="D13" s="96"/>
      <c r="E13" s="97">
        <f>H13+1679.11</f>
        <v>12132.960000000001</v>
      </c>
      <c r="F13" s="98"/>
      <c r="G13" s="99"/>
      <c r="H13" s="97">
        <v>10453.85</v>
      </c>
      <c r="I13" s="98"/>
      <c r="J13" s="98"/>
      <c r="K13" s="99"/>
      <c r="L13" s="88"/>
      <c r="M13" s="88"/>
    </row>
    <row r="14" spans="1:13" ht="78" customHeight="1">
      <c r="A14" s="93" t="s">
        <v>157</v>
      </c>
      <c r="B14" s="94"/>
      <c r="C14" s="95">
        <f>35+5+19</f>
        <v>59</v>
      </c>
      <c r="D14" s="96"/>
      <c r="E14" s="97">
        <f>10453.85+1679.11+16864.3+2692.1</f>
        <v>31689.36</v>
      </c>
      <c r="F14" s="98"/>
      <c r="G14" s="99"/>
      <c r="H14" s="97">
        <f>10453.85+14480.9+2383.4</f>
        <v>27318.15</v>
      </c>
      <c r="I14" s="98"/>
      <c r="J14" s="98"/>
      <c r="K14" s="99"/>
      <c r="L14" s="88"/>
      <c r="M14" s="88"/>
    </row>
    <row r="15" ht="12.75">
      <c r="M15" s="88"/>
    </row>
  </sheetData>
  <sheetProtection/>
  <mergeCells count="24">
    <mergeCell ref="H1:K3"/>
    <mergeCell ref="D5:H5"/>
    <mergeCell ref="B6:I6"/>
    <mergeCell ref="B7:K7"/>
    <mergeCell ref="A9:B10"/>
    <mergeCell ref="C9:D10"/>
    <mergeCell ref="E9:G10"/>
    <mergeCell ref="H9:K10"/>
    <mergeCell ref="A11:B11"/>
    <mergeCell ref="C11:D11"/>
    <mergeCell ref="E11:G11"/>
    <mergeCell ref="H11:K11"/>
    <mergeCell ref="A12:B12"/>
    <mergeCell ref="C12:D12"/>
    <mergeCell ref="E12:G12"/>
    <mergeCell ref="H12:K12"/>
    <mergeCell ref="A13:B13"/>
    <mergeCell ref="C13:D13"/>
    <mergeCell ref="E13:G13"/>
    <mergeCell ref="H13:K13"/>
    <mergeCell ref="A14:B14"/>
    <mergeCell ref="C14:D14"/>
    <mergeCell ref="E14:G14"/>
    <mergeCell ref="H14:K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Ульяна</cp:lastModifiedBy>
  <cp:lastPrinted>2019-04-11T11:23:20Z</cp:lastPrinted>
  <dcterms:created xsi:type="dcterms:W3CDTF">2009-04-06T11:26:23Z</dcterms:created>
  <dcterms:modified xsi:type="dcterms:W3CDTF">2022-07-08T06:57:56Z</dcterms:modified>
  <cp:category/>
  <cp:version/>
  <cp:contentType/>
  <cp:contentStatus/>
</cp:coreProperties>
</file>