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_xlnm.Print_Area" localSheetId="2">'источники'!$A$1:$E$12</definedName>
    <definedName name="_xlnm.Print_Area" localSheetId="1">'расходы'!$A$1:$H$106</definedName>
  </definedNames>
  <calcPr fullCalcOnLoad="1"/>
</workbook>
</file>

<file path=xl/sharedStrings.xml><?xml version="1.0" encoding="utf-8"?>
<sst xmlns="http://schemas.openxmlformats.org/spreadsheetml/2006/main" count="229" uniqueCount="163">
  <si>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</si>
  <si>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</si>
  <si>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</si>
  <si>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</si>
  <si>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</si>
  <si>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</si>
  <si>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</si>
  <si>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</si>
  <si>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</si>
  <si>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</si>
  <si>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</si>
  <si>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</si>
  <si>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</si>
  <si>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</si>
  <si>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</si>
  <si>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</si>
  <si>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</si>
  <si>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</si>
  <si>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</si>
  <si>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</si>
  <si>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</si>
  <si>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</si>
  <si>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</si>
  <si>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</si>
  <si>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</si>
  <si>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</si>
  <si>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</si>
  <si>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</si>
  <si>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</si>
  <si>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</si>
  <si>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</si>
  <si>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</si>
  <si>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</si>
  <si>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</si>
  <si>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</si>
  <si>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</si>
  <si>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</si>
  <si>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</si>
  <si>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</si>
  <si>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</si>
  <si>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</si>
  <si>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</si>
  <si>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</si>
  <si>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</si>
  <si>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</si>
  <si>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</si>
  <si>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</si>
  <si>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</si>
  <si>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</si>
  <si>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</si>
  <si>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</si>
  <si>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</si>
  <si>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</si>
  <si>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</si>
  <si>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</si>
  <si>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</si>
  <si>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</si>
  <si>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</si>
  <si>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</si>
  <si>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</si>
  <si>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</si>
  <si>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</si>
  <si>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</si>
  <si>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</si>
  <si>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</si>
  <si>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</si>
  <si>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</si>
  <si>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</si>
  <si>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</si>
  <si>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</si>
  <si>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</si>
  <si>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</si>
  <si>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</si>
  <si>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</si>
  <si>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</si>
  <si>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</si>
  <si>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</si>
  <si>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</si>
  <si>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</si>
  <si>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13</t>
  </si>
  <si>
    <t xml:space="preserve">Дефицит (-), профицит (+) бюджета </t>
  </si>
  <si>
    <t>ИТОГО безвозмездные поступления</t>
  </si>
  <si>
    <t>Дорожное хозяйство (дорожные фонды)</t>
  </si>
  <si>
    <t>Культура</t>
  </si>
  <si>
    <t>000 1 03 00000 00 0000 000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</si>
  <si>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</si>
  <si>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</si>
  <si>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</si>
  <si>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</si>
  <si>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</si>
  <si>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</si>
  <si>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</si>
  <si>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</si>
  <si>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</si>
  <si>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Налог  на имущество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</si>
  <si>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</si>
  <si>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000 1 11 09045 10 0000 120</t>
  </si>
  <si>
    <t>Другие вопросы в области национальной безопасности и правоозранительной деятельности</t>
  </si>
  <si>
    <t>14</t>
  </si>
  <si>
    <t>Другие вопросы в области социальной политики</t>
  </si>
  <si>
    <t>06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</si>
  <si>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</si>
  <si>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</si>
  <si>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000 1 13 02995 10 0000 130</t>
  </si>
  <si>
    <t>Прочие доходы от компенсации затрат бюджетов сельских поселений</t>
  </si>
  <si>
    <t>000 1 05 00000 00 0000 000</t>
  </si>
  <si>
    <t>Налог на совокупный доход</t>
  </si>
  <si>
    <t>Обеспечение проведения выборов</t>
  </si>
  <si>
    <t>Уточненный план 2020 год</t>
  </si>
  <si>
    <t>Задолженность и перерасчеты по отмененным налогам, сборам и иным обязательным платежам</t>
  </si>
  <si>
    <t>0002 02 15001 10 0 000 150</t>
  </si>
  <si>
    <t>000 2 02 02000 00 0000 150</t>
  </si>
  <si>
    <t>000 2 02 03015 00 0000 150</t>
  </si>
  <si>
    <t>000 2 02 30024 10 0000 150</t>
  </si>
  <si>
    <t>000 2 02 29999 00 0000 150</t>
  </si>
  <si>
    <t>000 2 02 20077 00 0000150</t>
  </si>
  <si>
    <t>Прочие субсидии</t>
  </si>
  <si>
    <t>Функционирование высшего должностного лица субъекта Российской Федерации и муниципального образования</t>
  </si>
  <si>
    <t>Уточненный план 2020года</t>
  </si>
  <si>
    <t>Исполнено за  2020год</t>
  </si>
  <si>
    <t>Уточненный план 2020 года</t>
  </si>
  <si>
    <t>МО "Муринское городское поселение"</t>
  </si>
  <si>
    <t>000 1 14 06013 13 0000 130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</si>
  <si>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</si>
  <si>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000 1 16 02020 02 0000 140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</si>
  <si>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</si>
  <si>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</si>
  <si>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000 2 02 25555 13 0000 150</t>
  </si>
  <si>
    <t>Субсидии бюджетам поселений на реализацию программ формирования современной городской среды</t>
  </si>
  <si>
    <t>000 1 11 05013 13 0000 120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</si>
  <si>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</si>
  <si>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</si>
  <si>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</si>
  <si>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34321,5</t>
  </si>
  <si>
    <t>Исполнение бюджета  по расходам за 9 месяцев 2020 года по разделам, подразделам, целевым статьям и видам расходов бюджетов</t>
  </si>
  <si>
    <t>Исполнение бюджета  по основным доходным источникам  за 9 месяцев  2020 год</t>
  </si>
  <si>
    <t>Исполнено за 9 месяцев 2020 год</t>
  </si>
  <si>
    <t>000 1 17 05000 00 0000 180</t>
  </si>
  <si>
    <t>Источники внутреннего финансирования дефицита бюджета МО за 9 месяцев 2020 года</t>
  </si>
  <si>
    <t>-72221,8</t>
  </si>
  <si>
    <t>000 1 11 0 5025 13 0000 120</t>
  </si>
  <si>
    <t>Доходы, получаемые в виде арендной платы, а так 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муниципальных и бюджетных и автономны учреждений</t>
  </si>
  <si>
    <t>000 1 11 05035 13 0000 120</t>
  </si>
  <si>
    <t>Работники автономных учреждений (МАУ "МУК")</t>
  </si>
  <si>
    <t>Работники бюджетных учреждений (МБУ "Содержание и развитие территорий" и МБУ "Редакция газеты "Муринская панорама")</t>
  </si>
  <si>
    <t>Работники муниципального казенного учреждения "Центр муниципальных услуг"</t>
  </si>
  <si>
    <t>Не муниципальные служащие (технический персонал)</t>
  </si>
  <si>
    <t>Муниципальные служащие</t>
  </si>
  <si>
    <t>Количество работников, чел.</t>
  </si>
  <si>
    <t>Наименование учреждения</t>
  </si>
  <si>
    <t>О численности муниципальных служащих,</t>
  </si>
  <si>
    <t>СВЕДЕНИЯ</t>
  </si>
  <si>
    <t>Общие затраты на содержание на 01.10.2020г (тыс.руб)</t>
  </si>
  <si>
    <t>работников муниципальных учреждений по состоянию на 01.10.2020 года</t>
  </si>
  <si>
    <t>В т.ч. Оплата труда с начислениями                                 за  9 месяцев 2020 года (тыс.руб)</t>
  </si>
  <si>
    <t>к постановлению администрации</t>
  </si>
  <si>
    <t>Доходы от сдачи в аренду имущества, находящегося в оперативном управлении органов управления поселений</t>
  </si>
  <si>
    <t>Субсидии бюджетам бюджетной системы на софинансирование капитальных вложений в объекты муниципальной собственности</t>
  </si>
  <si>
    <t>Налоги на товары (работы, услуги),реализуемые на территории РФ</t>
  </si>
  <si>
    <t>Штрафы, санкции, возмещение ущерба</t>
  </si>
  <si>
    <t>от "20" октября   2020г № 251</t>
  </si>
  <si>
    <t>от "20"октября 2020г № 251</t>
  </si>
  <si>
    <t>приложение № 4                                                           к постановлению администрации  МО "Муринское городское поселение"                                         от   "20" октября 2020  № 251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</si>
</sst>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#,##0.00_р_."/>
    <numFmt numFmtId="181" formatCode="_-* #,##0.0_р_._-;\-* #,##0.0_р_._-;_-* &quot;-&quot;?_р_._-;_-@_-"/>
    <numFmt numFmtId="182" formatCode="_-* #,##0.0\ _₽_-;\-* #,##0.0\ _₽_-;_-* &quot;-&quot;?\ _₽_-;_-@_-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81" fontId="56" fillId="33" borderId="10" xfId="0" applyNumberFormat="1" applyFont="1" applyFill="1" applyBorder="1" applyAlignment="1">
      <alignment horizontal="center" vertical="center" shrinkToFit="1"/>
    </xf>
    <xf numFmtId="181" fontId="56" fillId="0" borderId="10" xfId="0" applyNumberFormat="1" applyFont="1" applyBorder="1" applyAlignment="1">
      <alignment horizontal="center" vertical="center" shrinkToFi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2"/>
  <sheetViews>
    <sheetView view="pageBreakPreview" zoomScale="60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7.875" style="8" customWidth="1"/>
  </cols>
  <sheetData>
    <row r="2" spans="3:6" ht="15.75">
      <c r="C2" s="6" t="s">
        <v>61</v>
      </c>
      <c r="F2" s="3"/>
    </row>
    <row r="3" spans="3:6" ht="15.75">
      <c r="C3" s="6" t="s">
        <v>155</v>
      </c>
      <c r="F3" s="3"/>
    </row>
    <row r="4" spans="3:6" ht="15.75">
      <c r="C4" s="6" t="s">
        <v>121</v>
      </c>
      <c r="F4" s="3"/>
    </row>
    <row r="5" spans="3:6" ht="15.75">
      <c r="C5" s="95" t="s">
        <v>160</v>
      </c>
      <c r="D5" s="96"/>
      <c r="E5" s="96"/>
      <c r="F5" s="3"/>
    </row>
    <row r="6" ht="7.5" customHeight="1">
      <c r="A6" s="1"/>
    </row>
    <row r="7" spans="1:5" ht="31.5" customHeight="1">
      <c r="A7" s="94" t="s">
        <v>135</v>
      </c>
      <c r="B7" s="94"/>
      <c r="C7" s="94"/>
      <c r="D7" s="94"/>
      <c r="E7" s="94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62</v>
      </c>
      <c r="C9" s="29" t="s">
        <v>108</v>
      </c>
      <c r="D9" s="22" t="s">
        <v>136</v>
      </c>
      <c r="E9" s="57" t="s">
        <v>63</v>
      </c>
    </row>
    <row r="10" spans="1:5" ht="16.5" customHeight="1">
      <c r="A10" s="74" t="s">
        <v>2</v>
      </c>
      <c r="B10" s="10" t="s">
        <v>3</v>
      </c>
      <c r="C10" s="81">
        <f>C19+C35</f>
        <v>202519.1</v>
      </c>
      <c r="D10" s="81">
        <f>D19+D35</f>
        <v>165320.6</v>
      </c>
      <c r="E10" s="80">
        <f aca="true" t="shared" si="0" ref="E10:E17">D10/C10</f>
        <v>0.8163210284857083</v>
      </c>
    </row>
    <row r="11" spans="1:5" ht="16.5" customHeight="1">
      <c r="A11" s="71" t="s">
        <v>4</v>
      </c>
      <c r="B11" s="11" t="s">
        <v>5</v>
      </c>
      <c r="C11" s="82">
        <v>73000</v>
      </c>
      <c r="D11" s="82">
        <v>69714.4</v>
      </c>
      <c r="E11" s="83">
        <f t="shared" si="0"/>
        <v>0.9549917808219177</v>
      </c>
    </row>
    <row r="12" spans="1:5" ht="16.5" customHeight="1">
      <c r="A12" s="72" t="s">
        <v>6</v>
      </c>
      <c r="B12" s="12" t="s">
        <v>7</v>
      </c>
      <c r="C12" s="84">
        <v>73000</v>
      </c>
      <c r="D12" s="84">
        <v>69714.4</v>
      </c>
      <c r="E12" s="85">
        <f t="shared" si="0"/>
        <v>0.9549917808219177</v>
      </c>
    </row>
    <row r="13" spans="1:5" ht="48" customHeight="1">
      <c r="A13" s="71" t="s">
        <v>84</v>
      </c>
      <c r="B13" s="11" t="s">
        <v>158</v>
      </c>
      <c r="C13" s="84">
        <v>697.2</v>
      </c>
      <c r="D13" s="84">
        <v>531.6</v>
      </c>
      <c r="E13" s="85">
        <f t="shared" si="0"/>
        <v>0.7624784853700516</v>
      </c>
    </row>
    <row r="14" spans="1:5" ht="18.75" customHeight="1">
      <c r="A14" s="71" t="s">
        <v>105</v>
      </c>
      <c r="B14" s="90" t="s">
        <v>106</v>
      </c>
      <c r="C14" s="84"/>
      <c r="D14" s="82">
        <v>0</v>
      </c>
      <c r="E14" s="85"/>
    </row>
    <row r="15" spans="1:5" ht="16.5" customHeight="1">
      <c r="A15" s="71" t="s">
        <v>8</v>
      </c>
      <c r="B15" s="11" t="s">
        <v>94</v>
      </c>
      <c r="C15" s="82">
        <f>C16+C17</f>
        <v>120398</v>
      </c>
      <c r="D15" s="82">
        <f>SUM(D16:D18)</f>
        <v>78752.2</v>
      </c>
      <c r="E15" s="85">
        <f t="shared" si="0"/>
        <v>0.6540989052974302</v>
      </c>
    </row>
    <row r="16" spans="1:5" ht="16.5" customHeight="1">
      <c r="A16" s="72" t="s">
        <v>9</v>
      </c>
      <c r="B16" s="12" t="s">
        <v>10</v>
      </c>
      <c r="C16" s="84">
        <v>2915</v>
      </c>
      <c r="D16" s="84">
        <v>668.5</v>
      </c>
      <c r="E16" s="85">
        <f t="shared" si="0"/>
        <v>0.22933104631217838</v>
      </c>
    </row>
    <row r="17" spans="1:5" ht="16.5" customHeight="1">
      <c r="A17" s="72" t="s">
        <v>11</v>
      </c>
      <c r="B17" s="12" t="s">
        <v>12</v>
      </c>
      <c r="C17" s="84">
        <v>117483</v>
      </c>
      <c r="D17" s="84">
        <v>78083.7</v>
      </c>
      <c r="E17" s="85">
        <f t="shared" si="0"/>
        <v>0.6646382880927453</v>
      </c>
    </row>
    <row r="18" spans="1:5" ht="51" customHeight="1">
      <c r="A18" s="71"/>
      <c r="B18" s="12" t="s">
        <v>109</v>
      </c>
      <c r="C18" s="82"/>
      <c r="D18" s="82">
        <v>0</v>
      </c>
      <c r="E18" s="85"/>
    </row>
    <row r="19" spans="1:5" ht="16.5" customHeight="1">
      <c r="A19" s="73"/>
      <c r="B19" s="10" t="s">
        <v>13</v>
      </c>
      <c r="C19" s="81">
        <f>C11+C15+C18+C13</f>
        <v>194095.2</v>
      </c>
      <c r="D19" s="81">
        <f>D11+D13+D15+D14</f>
        <v>148998.2</v>
      </c>
      <c r="E19" s="80">
        <f>D19/C19</f>
        <v>0.7676552537105503</v>
      </c>
    </row>
    <row r="20" spans="1:5" ht="57" customHeight="1">
      <c r="A20" s="71" t="s">
        <v>14</v>
      </c>
      <c r="B20" s="14" t="s">
        <v>15</v>
      </c>
      <c r="C20" s="82">
        <f>C22+C23+C25</f>
        <v>8423.9</v>
      </c>
      <c r="D20" s="82">
        <f>D21+D23+D25+D22+D24</f>
        <v>8375.199999999999</v>
      </c>
      <c r="E20" s="80">
        <f>D20/C20</f>
        <v>0.9942188297581879</v>
      </c>
    </row>
    <row r="21" spans="1:5" ht="135.75" customHeight="1">
      <c r="A21" s="72" t="s">
        <v>129</v>
      </c>
      <c r="B21" s="13" t="s">
        <v>130</v>
      </c>
      <c r="C21" s="82"/>
      <c r="D21" s="84">
        <v>3448.2</v>
      </c>
      <c r="E21" s="80"/>
    </row>
    <row r="22" spans="1:5" ht="108.75" customHeight="1">
      <c r="A22" s="72" t="s">
        <v>140</v>
      </c>
      <c r="B22" s="13" t="s">
        <v>141</v>
      </c>
      <c r="C22" s="84">
        <v>4483.3</v>
      </c>
      <c r="D22" s="84">
        <v>2367.3</v>
      </c>
      <c r="E22" s="80">
        <f>D22/C22</f>
        <v>0.528026230678295</v>
      </c>
    </row>
    <row r="23" spans="1:5" ht="57" customHeight="1">
      <c r="A23" s="72" t="s">
        <v>142</v>
      </c>
      <c r="B23" s="13" t="s">
        <v>156</v>
      </c>
      <c r="C23" s="84">
        <v>3602.2</v>
      </c>
      <c r="D23" s="84">
        <v>1563.7</v>
      </c>
      <c r="E23" s="80">
        <f>D23/C23</f>
        <v>0.434095830325912</v>
      </c>
    </row>
    <row r="24" spans="1:5" ht="57" customHeight="1">
      <c r="A24" s="72" t="s">
        <v>131</v>
      </c>
      <c r="B24" s="13" t="s">
        <v>132</v>
      </c>
      <c r="C24" s="84"/>
      <c r="D24" s="84">
        <v>822.8</v>
      </c>
      <c r="E24" s="80"/>
    </row>
    <row r="25" spans="1:7" ht="120">
      <c r="A25" s="72" t="s">
        <v>96</v>
      </c>
      <c r="B25" s="13" t="s">
        <v>101</v>
      </c>
      <c r="C25" s="84">
        <v>338.4</v>
      </c>
      <c r="D25" s="84">
        <v>173.2</v>
      </c>
      <c r="E25" s="85">
        <f>D25/C25</f>
        <v>0.5118203309692672</v>
      </c>
      <c r="G25" s="67"/>
    </row>
    <row r="26" spans="1:5" ht="18.75" customHeight="1" hidden="1">
      <c r="A26" s="71" t="s">
        <v>70</v>
      </c>
      <c r="B26" s="14" t="s">
        <v>71</v>
      </c>
      <c r="C26" s="82">
        <v>0</v>
      </c>
      <c r="D26" s="82">
        <v>0</v>
      </c>
      <c r="E26" s="85"/>
    </row>
    <row r="27" spans="1:5" ht="15" customHeight="1" hidden="1">
      <c r="A27" s="72" t="s">
        <v>72</v>
      </c>
      <c r="B27" s="13" t="s">
        <v>73</v>
      </c>
      <c r="C27" s="84">
        <v>0</v>
      </c>
      <c r="D27" s="84">
        <v>0</v>
      </c>
      <c r="E27" s="85"/>
    </row>
    <row r="28" spans="1:5" ht="59.25" customHeight="1" hidden="1">
      <c r="A28" s="71"/>
      <c r="B28" s="14"/>
      <c r="C28" s="82"/>
      <c r="D28" s="82"/>
      <c r="E28" s="83"/>
    </row>
    <row r="29" spans="1:5" ht="15.75" hidden="1">
      <c r="A29" s="93"/>
      <c r="B29" s="13"/>
      <c r="C29" s="84"/>
      <c r="D29" s="84"/>
      <c r="E29" s="85"/>
    </row>
    <row r="30" spans="1:5" ht="30">
      <c r="A30" s="93" t="s">
        <v>103</v>
      </c>
      <c r="B30" s="13" t="s">
        <v>104</v>
      </c>
      <c r="C30" s="84"/>
      <c r="D30" s="84">
        <v>1281.8</v>
      </c>
      <c r="E30" s="85"/>
    </row>
    <row r="31" spans="1:5" ht="75">
      <c r="A31" s="93" t="s">
        <v>122</v>
      </c>
      <c r="B31" s="13" t="s">
        <v>123</v>
      </c>
      <c r="C31" s="84"/>
      <c r="D31" s="84">
        <v>6396.6</v>
      </c>
      <c r="E31" s="85"/>
    </row>
    <row r="32" spans="1:5" ht="30">
      <c r="A32" s="93" t="s">
        <v>124</v>
      </c>
      <c r="B32" s="13" t="s">
        <v>159</v>
      </c>
      <c r="C32" s="84"/>
      <c r="D32" s="84">
        <v>-84.5</v>
      </c>
      <c r="E32" s="85"/>
    </row>
    <row r="33" spans="1:5" ht="15.75">
      <c r="A33" s="93" t="s">
        <v>72</v>
      </c>
      <c r="B33" s="13" t="s">
        <v>73</v>
      </c>
      <c r="C33" s="84"/>
      <c r="D33" s="84">
        <v>287.4</v>
      </c>
      <c r="E33" s="85"/>
    </row>
    <row r="34" spans="1:5" ht="15.75">
      <c r="A34" s="93" t="s">
        <v>137</v>
      </c>
      <c r="B34" s="13" t="s">
        <v>71</v>
      </c>
      <c r="C34" s="84"/>
      <c r="D34" s="84">
        <v>65.9</v>
      </c>
      <c r="E34" s="85"/>
    </row>
    <row r="35" spans="1:7" ht="16.5" customHeight="1">
      <c r="A35" s="73"/>
      <c r="B35" s="15" t="s">
        <v>16</v>
      </c>
      <c r="C35" s="81">
        <f>C20+C34</f>
        <v>8423.9</v>
      </c>
      <c r="D35" s="81">
        <f>D20+D30+D31+D32+D33+D34</f>
        <v>16322.399999999998</v>
      </c>
      <c r="E35" s="80">
        <f>D35/C35</f>
        <v>1.937629838910718</v>
      </c>
      <c r="G35" s="67"/>
    </row>
    <row r="36" spans="1:5" ht="16.5" customHeight="1">
      <c r="A36" s="74" t="s">
        <v>17</v>
      </c>
      <c r="B36" s="10" t="s">
        <v>18</v>
      </c>
      <c r="C36" s="81">
        <f>C37+C38+C39+C40+C41+C42+C43+C44</f>
        <v>158422.30000000002</v>
      </c>
      <c r="D36" s="81">
        <f>D37+D38+D39+D40+D41+D42+D43+D44</f>
        <v>114796.2</v>
      </c>
      <c r="E36" s="80">
        <f>D36/C36</f>
        <v>0.7246214705884209</v>
      </c>
    </row>
    <row r="37" spans="1:5" ht="44.25" customHeight="1">
      <c r="A37" s="73" t="s">
        <v>110</v>
      </c>
      <c r="B37" s="72" t="s">
        <v>102</v>
      </c>
      <c r="C37" s="81">
        <v>89538.6</v>
      </c>
      <c r="D37" s="81">
        <v>79674.3</v>
      </c>
      <c r="E37" s="80">
        <f>D37/C37</f>
        <v>0.8898318713940133</v>
      </c>
    </row>
    <row r="38" spans="1:5" ht="63" customHeight="1">
      <c r="A38" s="73" t="s">
        <v>115</v>
      </c>
      <c r="B38" s="72" t="s">
        <v>157</v>
      </c>
      <c r="C38" s="81">
        <v>3179.5</v>
      </c>
      <c r="D38" s="81"/>
      <c r="E38" s="80"/>
    </row>
    <row r="39" spans="1:5" ht="150">
      <c r="A39" s="72" t="s">
        <v>111</v>
      </c>
      <c r="B39" s="13" t="s">
        <v>95</v>
      </c>
      <c r="C39" s="84">
        <v>947.2</v>
      </c>
      <c r="D39" s="84">
        <v>0</v>
      </c>
      <c r="E39" s="80">
        <f>D39/C39</f>
        <v>0</v>
      </c>
    </row>
    <row r="40" spans="1:5" ht="15.75">
      <c r="A40" s="72" t="s">
        <v>114</v>
      </c>
      <c r="B40" s="13" t="s">
        <v>116</v>
      </c>
      <c r="C40" s="84">
        <v>1444.9</v>
      </c>
      <c r="D40" s="84">
        <v>144.9</v>
      </c>
      <c r="E40" s="80"/>
    </row>
    <row r="41" spans="1:5" ht="150">
      <c r="A41" s="72" t="s">
        <v>125</v>
      </c>
      <c r="B41" s="13" t="s">
        <v>126</v>
      </c>
      <c r="C41" s="84">
        <v>51691.5</v>
      </c>
      <c r="D41" s="84">
        <v>31517.6</v>
      </c>
      <c r="E41" s="80">
        <f aca="true" t="shared" si="1" ref="E41:E46">D41/C41</f>
        <v>0.6097250031436503</v>
      </c>
    </row>
    <row r="42" spans="1:5" ht="45">
      <c r="A42" s="72" t="s">
        <v>127</v>
      </c>
      <c r="B42" s="13" t="s">
        <v>128</v>
      </c>
      <c r="C42" s="84">
        <v>10000</v>
      </c>
      <c r="D42" s="84">
        <v>1993.1</v>
      </c>
      <c r="E42" s="80">
        <f t="shared" si="1"/>
        <v>0.19931</v>
      </c>
    </row>
    <row r="43" spans="1:5" ht="45">
      <c r="A43" s="72" t="s">
        <v>112</v>
      </c>
      <c r="B43" s="13" t="s">
        <v>87</v>
      </c>
      <c r="C43" s="84">
        <v>1603</v>
      </c>
      <c r="D43" s="84">
        <v>1448.7</v>
      </c>
      <c r="E43" s="80">
        <f t="shared" si="1"/>
        <v>0.9037429819089208</v>
      </c>
    </row>
    <row r="44" spans="1:5" ht="83.25" customHeight="1">
      <c r="A44" s="77" t="s">
        <v>113</v>
      </c>
      <c r="B44" s="78" t="s">
        <v>85</v>
      </c>
      <c r="C44" s="79">
        <v>17.6</v>
      </c>
      <c r="D44" s="79">
        <v>17.6</v>
      </c>
      <c r="E44" s="80">
        <f t="shared" si="1"/>
        <v>1</v>
      </c>
    </row>
    <row r="45" spans="1:5" ht="30">
      <c r="A45" s="72"/>
      <c r="B45" s="15" t="s">
        <v>81</v>
      </c>
      <c r="C45" s="81">
        <f>C36</f>
        <v>158422.30000000002</v>
      </c>
      <c r="D45" s="81">
        <f>D36</f>
        <v>114796.2</v>
      </c>
      <c r="E45" s="80">
        <f t="shared" si="1"/>
        <v>0.7246214705884209</v>
      </c>
    </row>
    <row r="46" spans="1:5" ht="30">
      <c r="A46" s="72"/>
      <c r="B46" s="15" t="s">
        <v>19</v>
      </c>
      <c r="C46" s="81">
        <f>C19+C35+C36</f>
        <v>360941.4</v>
      </c>
      <c r="D46" s="81">
        <f>D19+D35+D36</f>
        <v>280116.8</v>
      </c>
      <c r="E46" s="80">
        <f t="shared" si="1"/>
        <v>0.7760727918714783</v>
      </c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  <row r="109" spans="1:5" s="40" customFormat="1" ht="15">
      <c r="A109" s="42"/>
      <c r="C109" s="38"/>
      <c r="D109" s="38"/>
      <c r="E109" s="39"/>
    </row>
    <row r="110" spans="1:5" s="40" customFormat="1" ht="15">
      <c r="A110" s="42"/>
      <c r="C110" s="38"/>
      <c r="D110" s="38"/>
      <c r="E110" s="39"/>
    </row>
    <row r="111" spans="1:5" s="40" customFormat="1" ht="15">
      <c r="A111" s="42"/>
      <c r="C111" s="38"/>
      <c r="D111" s="38"/>
      <c r="E111" s="39"/>
    </row>
    <row r="112" spans="1:5" s="40" customFormat="1" ht="15">
      <c r="A112" s="42"/>
      <c r="C112" s="38"/>
      <c r="D112" s="38"/>
      <c r="E112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="60" zoomScalePageLayoutView="0" workbookViewId="0" topLeftCell="A1">
      <selection activeCell="F5" sqref="F5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90</v>
      </c>
    </row>
    <row r="2" ht="15.75">
      <c r="F2" s="6" t="s">
        <v>155</v>
      </c>
    </row>
    <row r="3" ht="15.75">
      <c r="F3" s="6" t="s">
        <v>121</v>
      </c>
    </row>
    <row r="4" spans="6:8" ht="13.5">
      <c r="F4" s="95" t="s">
        <v>161</v>
      </c>
      <c r="G4" s="96"/>
      <c r="H4" s="96"/>
    </row>
    <row r="5" ht="15.75">
      <c r="F5" s="6"/>
    </row>
    <row r="6" spans="1:8" ht="32.25" customHeight="1">
      <c r="A6" s="94" t="s">
        <v>134</v>
      </c>
      <c r="B6" s="94"/>
      <c r="C6" s="94"/>
      <c r="D6" s="94"/>
      <c r="E6" s="94"/>
      <c r="F6" s="94"/>
      <c r="G6" s="94"/>
      <c r="H6" s="94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20</v>
      </c>
      <c r="B8" s="24" t="s">
        <v>21</v>
      </c>
      <c r="C8" s="24" t="s">
        <v>22</v>
      </c>
      <c r="D8" s="24" t="s">
        <v>23</v>
      </c>
      <c r="E8" s="24" t="s">
        <v>24</v>
      </c>
      <c r="F8" s="29" t="s">
        <v>120</v>
      </c>
      <c r="G8" s="59" t="s">
        <v>136</v>
      </c>
      <c r="H8" s="57" t="s">
        <v>63</v>
      </c>
    </row>
    <row r="9" spans="1:8" ht="15.75">
      <c r="A9" s="17" t="s">
        <v>25</v>
      </c>
      <c r="B9" s="25" t="s">
        <v>45</v>
      </c>
      <c r="C9" s="26"/>
      <c r="D9" s="26"/>
      <c r="E9" s="26"/>
      <c r="F9" s="62">
        <f>F13+F14+F19+F31+F32+F33</f>
        <v>80811.94</v>
      </c>
      <c r="G9" s="62">
        <f>G14+G19+G28+G33</f>
        <v>37657.9</v>
      </c>
      <c r="H9" s="70">
        <f>G9/F9</f>
        <v>0.4659942577792341</v>
      </c>
    </row>
    <row r="10" spans="1:8" ht="15" hidden="1">
      <c r="A10" s="18"/>
      <c r="B10" s="27"/>
      <c r="C10" s="27"/>
      <c r="D10" s="28"/>
      <c r="E10" s="28"/>
      <c r="F10" s="63"/>
      <c r="G10" s="63"/>
      <c r="H10" s="70" t="e">
        <f aca="true" t="shared" si="0" ref="H10:H79">G10/F10</f>
        <v>#DIV/0!</v>
      </c>
    </row>
    <row r="11" spans="1:8" ht="15" hidden="1">
      <c r="A11" s="19"/>
      <c r="B11" s="28"/>
      <c r="C11" s="28"/>
      <c r="D11" s="28"/>
      <c r="E11" s="28"/>
      <c r="F11" s="64"/>
      <c r="G11" s="64"/>
      <c r="H11" s="70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64"/>
      <c r="G12" s="64"/>
      <c r="H12" s="70" t="e">
        <f t="shared" si="0"/>
        <v>#DIV/0!</v>
      </c>
    </row>
    <row r="13" spans="1:8" ht="57">
      <c r="A13" s="18" t="s">
        <v>117</v>
      </c>
      <c r="B13" s="27" t="s">
        <v>45</v>
      </c>
      <c r="C13" s="27" t="s">
        <v>46</v>
      </c>
      <c r="D13" s="27"/>
      <c r="E13" s="27"/>
      <c r="F13" s="63">
        <v>716.1</v>
      </c>
      <c r="G13" s="64"/>
      <c r="H13" s="70"/>
    </row>
    <row r="14" spans="1:10" ht="72" customHeight="1">
      <c r="A14" s="18" t="s">
        <v>26</v>
      </c>
      <c r="B14" s="27" t="s">
        <v>45</v>
      </c>
      <c r="C14" s="27" t="s">
        <v>47</v>
      </c>
      <c r="D14" s="28"/>
      <c r="E14" s="28"/>
      <c r="F14" s="63">
        <v>4481.44</v>
      </c>
      <c r="G14" s="63"/>
      <c r="H14" s="70"/>
      <c r="J14" s="67"/>
    </row>
    <row r="15" spans="1:8" ht="15" hidden="1">
      <c r="A15" s="46"/>
      <c r="B15" s="28"/>
      <c r="C15" s="28"/>
      <c r="D15" s="28"/>
      <c r="E15" s="28"/>
      <c r="F15" s="64"/>
      <c r="G15" s="64"/>
      <c r="H15" s="70" t="e">
        <f t="shared" si="0"/>
        <v>#DIV/0!</v>
      </c>
    </row>
    <row r="16" spans="1:8" ht="15" hidden="1">
      <c r="A16" s="13"/>
      <c r="B16" s="45"/>
      <c r="C16" s="28"/>
      <c r="D16" s="28"/>
      <c r="E16" s="28"/>
      <c r="F16" s="64"/>
      <c r="G16" s="64"/>
      <c r="H16" s="70" t="e">
        <f t="shared" si="0"/>
        <v>#DIV/0!</v>
      </c>
    </row>
    <row r="17" spans="1:8" ht="15" hidden="1">
      <c r="A17" s="47"/>
      <c r="B17" s="28"/>
      <c r="C17" s="28"/>
      <c r="D17" s="28"/>
      <c r="E17" s="28"/>
      <c r="F17" s="64"/>
      <c r="G17" s="64"/>
      <c r="H17" s="70" t="e">
        <f t="shared" si="0"/>
        <v>#DIV/0!</v>
      </c>
    </row>
    <row r="18" spans="1:8" ht="15" hidden="1">
      <c r="A18" s="19"/>
      <c r="B18" s="28"/>
      <c r="C18" s="28"/>
      <c r="D18" s="28"/>
      <c r="E18" s="28"/>
      <c r="F18" s="64"/>
      <c r="G18" s="64"/>
      <c r="H18" s="70" t="e">
        <f t="shared" si="0"/>
        <v>#DIV/0!</v>
      </c>
    </row>
    <row r="19" spans="1:8" ht="71.25" customHeight="1">
      <c r="A19" s="18" t="s">
        <v>28</v>
      </c>
      <c r="B19" s="27" t="s">
        <v>45</v>
      </c>
      <c r="C19" s="27" t="s">
        <v>49</v>
      </c>
      <c r="D19" s="27"/>
      <c r="E19" s="27"/>
      <c r="F19" s="63">
        <v>47313.1</v>
      </c>
      <c r="G19" s="63">
        <v>23435.3</v>
      </c>
      <c r="H19" s="70">
        <f t="shared" si="0"/>
        <v>0.49532370527401504</v>
      </c>
    </row>
    <row r="20" spans="1:8" ht="15" hidden="1">
      <c r="A20" s="46"/>
      <c r="B20" s="28"/>
      <c r="C20" s="28"/>
      <c r="D20" s="28"/>
      <c r="E20" s="28"/>
      <c r="F20" s="64"/>
      <c r="G20" s="64"/>
      <c r="H20" s="70" t="e">
        <f t="shared" si="0"/>
        <v>#DIV/0!</v>
      </c>
    </row>
    <row r="21" spans="1:8" ht="15" hidden="1">
      <c r="A21" s="13"/>
      <c r="B21" s="45"/>
      <c r="C21" s="28"/>
      <c r="D21" s="28"/>
      <c r="E21" s="28"/>
      <c r="F21" s="64"/>
      <c r="G21" s="64"/>
      <c r="H21" s="70" t="e">
        <f t="shared" si="0"/>
        <v>#DIV/0!</v>
      </c>
    </row>
    <row r="22" spans="1:8" ht="29.25" customHeight="1" hidden="1">
      <c r="A22" s="44"/>
      <c r="B22" s="45"/>
      <c r="C22" s="28"/>
      <c r="D22" s="28"/>
      <c r="E22" s="28"/>
      <c r="F22" s="64"/>
      <c r="G22" s="64"/>
      <c r="H22" s="70" t="e">
        <f t="shared" si="0"/>
        <v>#DIV/0!</v>
      </c>
    </row>
    <row r="23" spans="1:8" s="51" customFormat="1" ht="15" hidden="1">
      <c r="A23" s="43" t="s">
        <v>64</v>
      </c>
      <c r="B23" s="49" t="s">
        <v>45</v>
      </c>
      <c r="C23" s="27" t="s">
        <v>55</v>
      </c>
      <c r="D23" s="27"/>
      <c r="E23" s="27"/>
      <c r="F23" s="63"/>
      <c r="G23" s="63"/>
      <c r="H23" s="70" t="e">
        <f t="shared" si="0"/>
        <v>#DIV/0!</v>
      </c>
    </row>
    <row r="24" spans="1:8" ht="30" hidden="1">
      <c r="A24" s="13" t="s">
        <v>27</v>
      </c>
      <c r="B24" s="28" t="s">
        <v>45</v>
      </c>
      <c r="C24" s="28" t="s">
        <v>55</v>
      </c>
      <c r="D24" s="28" t="s">
        <v>48</v>
      </c>
      <c r="E24" s="28">
        <v>500</v>
      </c>
      <c r="F24" s="64"/>
      <c r="G24" s="64"/>
      <c r="H24" s="70" t="e">
        <f t="shared" si="0"/>
        <v>#DIV/0!</v>
      </c>
    </row>
    <row r="25" spans="1:8" ht="28.5" hidden="1">
      <c r="A25" s="48" t="s">
        <v>29</v>
      </c>
      <c r="B25" s="27" t="s">
        <v>45</v>
      </c>
      <c r="C25" s="27">
        <v>11</v>
      </c>
      <c r="D25" s="28"/>
      <c r="E25" s="28"/>
      <c r="F25" s="63"/>
      <c r="G25" s="63"/>
      <c r="H25" s="70" t="e">
        <f t="shared" si="0"/>
        <v>#DIV/0!</v>
      </c>
    </row>
    <row r="26" spans="1:8" ht="15.75" customHeight="1" hidden="1">
      <c r="A26" s="19" t="s">
        <v>30</v>
      </c>
      <c r="B26" s="28" t="s">
        <v>45</v>
      </c>
      <c r="C26" s="28">
        <v>11</v>
      </c>
      <c r="D26" s="28" t="s">
        <v>50</v>
      </c>
      <c r="E26" s="28"/>
      <c r="F26" s="64"/>
      <c r="G26" s="64"/>
      <c r="H26" s="70" t="e">
        <f t="shared" si="0"/>
        <v>#DIV/0!</v>
      </c>
    </row>
    <row r="27" spans="1:8" ht="30" hidden="1">
      <c r="A27" s="19" t="s">
        <v>31</v>
      </c>
      <c r="B27" s="28" t="s">
        <v>45</v>
      </c>
      <c r="C27" s="28">
        <v>11</v>
      </c>
      <c r="D27" s="28" t="s">
        <v>50</v>
      </c>
      <c r="E27" s="28" t="s">
        <v>51</v>
      </c>
      <c r="F27" s="64"/>
      <c r="G27" s="64"/>
      <c r="H27" s="70" t="e">
        <f t="shared" si="0"/>
        <v>#DIV/0!</v>
      </c>
    </row>
    <row r="28" spans="1:8" ht="0.75" customHeight="1" hidden="1">
      <c r="A28" s="18" t="s">
        <v>32</v>
      </c>
      <c r="B28" s="27" t="s">
        <v>45</v>
      </c>
      <c r="C28" s="27" t="s">
        <v>74</v>
      </c>
      <c r="D28" s="27"/>
      <c r="E28" s="28"/>
      <c r="F28" s="63">
        <v>0</v>
      </c>
      <c r="G28" s="63">
        <v>0</v>
      </c>
      <c r="H28" s="70"/>
    </row>
    <row r="29" spans="1:8" ht="15" hidden="1">
      <c r="A29" s="19"/>
      <c r="B29" s="28"/>
      <c r="C29" s="28"/>
      <c r="D29" s="28"/>
      <c r="E29" s="28"/>
      <c r="F29" s="64"/>
      <c r="G29" s="64"/>
      <c r="H29" s="70" t="e">
        <f t="shared" si="0"/>
        <v>#DIV/0!</v>
      </c>
    </row>
    <row r="30" spans="1:8" ht="15" hidden="1">
      <c r="A30" s="19"/>
      <c r="B30" s="28"/>
      <c r="C30" s="28"/>
      <c r="D30" s="28"/>
      <c r="E30" s="28"/>
      <c r="F30" s="64"/>
      <c r="G30" s="64"/>
      <c r="H30" s="70" t="e">
        <f t="shared" si="0"/>
        <v>#DIV/0!</v>
      </c>
    </row>
    <row r="31" spans="1:8" ht="15">
      <c r="A31" s="19" t="s">
        <v>107</v>
      </c>
      <c r="B31" s="27" t="s">
        <v>45</v>
      </c>
      <c r="C31" s="27" t="s">
        <v>55</v>
      </c>
      <c r="D31" s="28"/>
      <c r="E31" s="28"/>
      <c r="F31" s="63">
        <v>3000</v>
      </c>
      <c r="G31" s="64">
        <v>1731.9</v>
      </c>
      <c r="H31" s="70">
        <f>G31/F31</f>
        <v>0.5773</v>
      </c>
    </row>
    <row r="32" spans="1:8" ht="15">
      <c r="A32" s="18" t="s">
        <v>32</v>
      </c>
      <c r="B32" s="27" t="s">
        <v>45</v>
      </c>
      <c r="C32" s="27" t="s">
        <v>74</v>
      </c>
      <c r="D32" s="27"/>
      <c r="E32" s="27"/>
      <c r="F32" s="63">
        <v>800</v>
      </c>
      <c r="G32" s="63">
        <v>0</v>
      </c>
      <c r="H32" s="70"/>
    </row>
    <row r="33" spans="1:8" ht="28.5">
      <c r="A33" s="18" t="s">
        <v>33</v>
      </c>
      <c r="B33" s="27" t="s">
        <v>45</v>
      </c>
      <c r="C33" s="27" t="s">
        <v>79</v>
      </c>
      <c r="D33" s="28"/>
      <c r="E33" s="28"/>
      <c r="F33" s="63">
        <v>24501.3</v>
      </c>
      <c r="G33" s="63">
        <v>14222.6</v>
      </c>
      <c r="H33" s="70">
        <f t="shared" si="0"/>
        <v>0.5804834845497995</v>
      </c>
    </row>
    <row r="34" spans="1:8" ht="15.75">
      <c r="A34" s="17" t="s">
        <v>75</v>
      </c>
      <c r="B34" s="25" t="s">
        <v>46</v>
      </c>
      <c r="C34" s="25"/>
      <c r="D34" s="25"/>
      <c r="E34" s="25"/>
      <c r="F34" s="60">
        <v>1603</v>
      </c>
      <c r="G34" s="60">
        <v>1055.5</v>
      </c>
      <c r="H34" s="70">
        <f t="shared" si="0"/>
        <v>0.6584529008109794</v>
      </c>
    </row>
    <row r="35" spans="1:8" ht="28.5">
      <c r="A35" s="18" t="s">
        <v>76</v>
      </c>
      <c r="B35" s="27" t="s">
        <v>46</v>
      </c>
      <c r="C35" s="27" t="s">
        <v>47</v>
      </c>
      <c r="D35" s="27"/>
      <c r="E35" s="27"/>
      <c r="F35" s="63">
        <v>1603</v>
      </c>
      <c r="G35" s="63">
        <v>1055.5</v>
      </c>
      <c r="H35" s="70">
        <f t="shared" si="0"/>
        <v>0.6584529008109794</v>
      </c>
    </row>
    <row r="36" spans="1:8" ht="16.5" customHeight="1" hidden="1">
      <c r="A36" s="18"/>
      <c r="B36" s="27"/>
      <c r="C36" s="27"/>
      <c r="D36" s="28"/>
      <c r="E36" s="28"/>
      <c r="F36" s="63"/>
      <c r="G36" s="63"/>
      <c r="H36" s="70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4"/>
      <c r="G37" s="64"/>
      <c r="H37" s="70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4"/>
      <c r="G38" s="64"/>
      <c r="H38" s="70" t="e">
        <f t="shared" si="0"/>
        <v>#DIV/0!</v>
      </c>
    </row>
    <row r="39" spans="1:8" ht="15" hidden="1">
      <c r="A39" s="19"/>
      <c r="B39" s="28"/>
      <c r="C39" s="28"/>
      <c r="D39" s="28"/>
      <c r="E39" s="28"/>
      <c r="F39" s="64"/>
      <c r="G39" s="64"/>
      <c r="H39" s="70" t="e">
        <f t="shared" si="0"/>
        <v>#DIV/0!</v>
      </c>
    </row>
    <row r="40" spans="1:8" ht="15" hidden="1">
      <c r="A40" s="19"/>
      <c r="B40" s="28"/>
      <c r="C40" s="28"/>
      <c r="D40" s="28"/>
      <c r="E40" s="28"/>
      <c r="F40" s="64"/>
      <c r="G40" s="64"/>
      <c r="H40" s="70" t="e">
        <f t="shared" si="0"/>
        <v>#DIV/0!</v>
      </c>
    </row>
    <row r="41" spans="1:8" ht="32.25" customHeight="1">
      <c r="A41" s="17" t="s">
        <v>34</v>
      </c>
      <c r="B41" s="25" t="s">
        <v>47</v>
      </c>
      <c r="C41" s="26"/>
      <c r="D41" s="26"/>
      <c r="E41" s="26"/>
      <c r="F41" s="62">
        <f>F42+F45</f>
        <v>3141.2</v>
      </c>
      <c r="G41" s="62">
        <f>G42+G45</f>
        <v>802.2</v>
      </c>
      <c r="H41" s="70">
        <f t="shared" si="0"/>
        <v>0.25538010951228834</v>
      </c>
    </row>
    <row r="42" spans="1:8" ht="71.25">
      <c r="A42" s="14" t="s">
        <v>66</v>
      </c>
      <c r="B42" s="27" t="s">
        <v>47</v>
      </c>
      <c r="C42" s="27" t="s">
        <v>65</v>
      </c>
      <c r="D42" s="27"/>
      <c r="E42" s="27"/>
      <c r="F42" s="63">
        <v>3123.6</v>
      </c>
      <c r="G42" s="63">
        <v>802.2</v>
      </c>
      <c r="H42" s="70">
        <f>G42/F42</f>
        <v>0.2568190549366116</v>
      </c>
    </row>
    <row r="43" spans="1:8" ht="15" hidden="1">
      <c r="A43" s="13"/>
      <c r="B43" s="28"/>
      <c r="C43" s="28"/>
      <c r="D43" s="34"/>
      <c r="E43" s="45"/>
      <c r="F43" s="64"/>
      <c r="G43" s="64"/>
      <c r="H43" s="70" t="e">
        <f t="shared" si="0"/>
        <v>#DIV/0!</v>
      </c>
    </row>
    <row r="44" spans="1:8" ht="15" hidden="1">
      <c r="A44" s="13"/>
      <c r="B44" s="28"/>
      <c r="C44" s="28"/>
      <c r="D44" s="34"/>
      <c r="E44" s="45"/>
      <c r="F44" s="64"/>
      <c r="G44" s="64"/>
      <c r="H44" s="70" t="e">
        <f t="shared" si="0"/>
        <v>#DIV/0!</v>
      </c>
    </row>
    <row r="45" spans="1:8" ht="42.75">
      <c r="A45" s="14" t="s">
        <v>97</v>
      </c>
      <c r="B45" s="27" t="s">
        <v>47</v>
      </c>
      <c r="C45" s="27" t="s">
        <v>98</v>
      </c>
      <c r="D45" s="89"/>
      <c r="E45" s="49"/>
      <c r="F45" s="63">
        <v>17.6</v>
      </c>
      <c r="G45" s="63">
        <v>0</v>
      </c>
      <c r="H45" s="70">
        <v>0</v>
      </c>
    </row>
    <row r="46" spans="1:8" ht="15.75">
      <c r="A46" s="17" t="s">
        <v>35</v>
      </c>
      <c r="B46" s="25" t="s">
        <v>49</v>
      </c>
      <c r="C46" s="26"/>
      <c r="D46" s="53"/>
      <c r="E46" s="26"/>
      <c r="F46" s="62">
        <f>F55+F56+F57</f>
        <v>35570.4</v>
      </c>
      <c r="G46" s="62">
        <f>G56+G57</f>
        <v>23876.3</v>
      </c>
      <c r="H46" s="70">
        <f t="shared" si="0"/>
        <v>0.671240694510042</v>
      </c>
    </row>
    <row r="47" spans="1:8" ht="15" hidden="1">
      <c r="A47" s="18" t="s">
        <v>36</v>
      </c>
      <c r="B47" s="27" t="s">
        <v>49</v>
      </c>
      <c r="C47" s="27" t="s">
        <v>52</v>
      </c>
      <c r="D47" s="27"/>
      <c r="E47" s="27"/>
      <c r="F47" s="63"/>
      <c r="G47" s="63"/>
      <c r="H47" s="70" t="e">
        <f t="shared" si="0"/>
        <v>#DIV/0!</v>
      </c>
    </row>
    <row r="48" spans="1:8" ht="15" hidden="1">
      <c r="A48" s="19" t="s">
        <v>37</v>
      </c>
      <c r="B48" s="28" t="s">
        <v>49</v>
      </c>
      <c r="C48" s="28" t="s">
        <v>52</v>
      </c>
      <c r="D48" s="28">
        <v>3030000</v>
      </c>
      <c r="E48" s="28"/>
      <c r="F48" s="64"/>
      <c r="G48" s="64"/>
      <c r="H48" s="70" t="e">
        <f t="shared" si="0"/>
        <v>#DIV/0!</v>
      </c>
    </row>
    <row r="49" spans="1:8" ht="30" hidden="1">
      <c r="A49" s="19" t="s">
        <v>38</v>
      </c>
      <c r="B49" s="28" t="s">
        <v>49</v>
      </c>
      <c r="C49" s="28" t="s">
        <v>52</v>
      </c>
      <c r="D49" s="28">
        <v>3030200</v>
      </c>
      <c r="E49" s="28" t="s">
        <v>53</v>
      </c>
      <c r="F49" s="64"/>
      <c r="G49" s="64"/>
      <c r="H49" s="70" t="e">
        <f t="shared" si="0"/>
        <v>#DIV/0!</v>
      </c>
    </row>
    <row r="50" spans="1:8" s="51" customFormat="1" ht="15" hidden="1">
      <c r="A50" s="13"/>
      <c r="B50" s="28"/>
      <c r="C50" s="28"/>
      <c r="D50" s="34"/>
      <c r="E50" s="27"/>
      <c r="F50" s="65"/>
      <c r="G50" s="64"/>
      <c r="H50" s="70" t="e">
        <f t="shared" si="0"/>
        <v>#DIV/0!</v>
      </c>
    </row>
    <row r="51" spans="1:8" s="51" customFormat="1" ht="15" hidden="1">
      <c r="A51" s="13"/>
      <c r="B51" s="28"/>
      <c r="C51" s="28"/>
      <c r="D51" s="34"/>
      <c r="E51" s="54"/>
      <c r="F51" s="65"/>
      <c r="G51" s="64"/>
      <c r="H51" s="70" t="e">
        <f t="shared" si="0"/>
        <v>#DIV/0!</v>
      </c>
    </row>
    <row r="52" spans="1:8" s="51" customFormat="1" ht="15" hidden="1">
      <c r="A52" s="13"/>
      <c r="B52" s="28"/>
      <c r="C52" s="28"/>
      <c r="D52" s="34"/>
      <c r="E52" s="54"/>
      <c r="F52" s="65"/>
      <c r="G52" s="64"/>
      <c r="H52" s="70" t="e">
        <f t="shared" si="0"/>
        <v>#DIV/0!</v>
      </c>
    </row>
    <row r="53" spans="1:8" s="51" customFormat="1" ht="15" hidden="1">
      <c r="A53" s="13"/>
      <c r="B53" s="28"/>
      <c r="C53" s="28"/>
      <c r="D53" s="34"/>
      <c r="E53" s="54"/>
      <c r="F53" s="65"/>
      <c r="G53" s="64"/>
      <c r="H53" s="70" t="e">
        <f t="shared" si="0"/>
        <v>#DIV/0!</v>
      </c>
    </row>
    <row r="54" spans="1:8" s="51" customFormat="1" ht="15" hidden="1">
      <c r="A54" s="13"/>
      <c r="B54" s="28"/>
      <c r="C54" s="28"/>
      <c r="D54" s="34"/>
      <c r="E54" s="27"/>
      <c r="F54" s="65"/>
      <c r="G54" s="64"/>
      <c r="H54" s="70" t="e">
        <f t="shared" si="0"/>
        <v>#DIV/0!</v>
      </c>
    </row>
    <row r="55" spans="1:8" s="51" customFormat="1" ht="15">
      <c r="A55" s="13" t="s">
        <v>36</v>
      </c>
      <c r="B55" s="28" t="s">
        <v>49</v>
      </c>
      <c r="C55" s="28" t="s">
        <v>52</v>
      </c>
      <c r="D55" s="54"/>
      <c r="E55" s="91"/>
      <c r="F55" s="65">
        <v>1</v>
      </c>
      <c r="G55" s="64">
        <v>0</v>
      </c>
      <c r="H55" s="70"/>
    </row>
    <row r="56" spans="1:8" s="50" customFormat="1" ht="30" customHeight="1">
      <c r="A56" s="14" t="s">
        <v>82</v>
      </c>
      <c r="B56" s="27" t="s">
        <v>49</v>
      </c>
      <c r="C56" s="27" t="s">
        <v>65</v>
      </c>
      <c r="D56" s="76"/>
      <c r="E56" s="76"/>
      <c r="F56" s="66">
        <v>32369.4</v>
      </c>
      <c r="G56" s="63">
        <v>22963.8</v>
      </c>
      <c r="H56" s="70">
        <f t="shared" si="0"/>
        <v>0.7094292757975124</v>
      </c>
    </row>
    <row r="57" spans="1:8" s="51" customFormat="1" ht="28.5">
      <c r="A57" s="14" t="s">
        <v>67</v>
      </c>
      <c r="B57" s="27" t="s">
        <v>49</v>
      </c>
      <c r="C57" s="27" t="s">
        <v>68</v>
      </c>
      <c r="D57" s="33"/>
      <c r="E57" s="33"/>
      <c r="F57" s="66">
        <v>3200</v>
      </c>
      <c r="G57" s="63">
        <v>912.5</v>
      </c>
      <c r="H57" s="70">
        <f t="shared" si="0"/>
        <v>0.28515625</v>
      </c>
    </row>
    <row r="58" spans="1:8" ht="16.5" customHeight="1">
      <c r="A58" s="17" t="s">
        <v>39</v>
      </c>
      <c r="B58" s="25" t="s">
        <v>54</v>
      </c>
      <c r="C58" s="26"/>
      <c r="D58" s="53"/>
      <c r="E58" s="53"/>
      <c r="F58" s="62">
        <f>F59+F62+F63+F64</f>
        <v>260509</v>
      </c>
      <c r="G58" s="62">
        <f>G59+G62+G63+G64</f>
        <v>137511.6</v>
      </c>
      <c r="H58" s="70">
        <f t="shared" si="0"/>
        <v>0.5278573868849061</v>
      </c>
    </row>
    <row r="59" spans="1:8" ht="15.75">
      <c r="A59" s="20" t="s">
        <v>40</v>
      </c>
      <c r="B59" s="27" t="s">
        <v>54</v>
      </c>
      <c r="C59" s="27" t="s">
        <v>45</v>
      </c>
      <c r="D59" s="27"/>
      <c r="E59" s="27"/>
      <c r="F59" s="63">
        <v>110479.1</v>
      </c>
      <c r="G59" s="63">
        <v>57557.3</v>
      </c>
      <c r="H59" s="70">
        <f t="shared" si="0"/>
        <v>0.520979081111269</v>
      </c>
    </row>
    <row r="60" spans="1:8" ht="15" hidden="1">
      <c r="A60" s="19"/>
      <c r="B60" s="28"/>
      <c r="C60" s="28"/>
      <c r="D60" s="28"/>
      <c r="E60" s="28"/>
      <c r="F60" s="64"/>
      <c r="G60" s="64"/>
      <c r="H60" s="70" t="e">
        <f t="shared" si="0"/>
        <v>#DIV/0!</v>
      </c>
    </row>
    <row r="61" spans="1:8" ht="15" hidden="1">
      <c r="A61" s="19"/>
      <c r="B61" s="28"/>
      <c r="C61" s="28"/>
      <c r="D61" s="28"/>
      <c r="E61" s="28"/>
      <c r="F61" s="64"/>
      <c r="G61" s="64"/>
      <c r="H61" s="70" t="e">
        <f t="shared" si="0"/>
        <v>#DIV/0!</v>
      </c>
    </row>
    <row r="62" spans="1:8" ht="15">
      <c r="A62" s="14" t="s">
        <v>69</v>
      </c>
      <c r="B62" s="27" t="s">
        <v>54</v>
      </c>
      <c r="C62" s="27" t="s">
        <v>46</v>
      </c>
      <c r="D62" s="52"/>
      <c r="E62" s="28"/>
      <c r="F62" s="63">
        <v>3741.8</v>
      </c>
      <c r="G62" s="63">
        <v>0</v>
      </c>
      <c r="H62" s="70">
        <v>0</v>
      </c>
    </row>
    <row r="63" spans="1:9" ht="15.75">
      <c r="A63" s="20" t="s">
        <v>41</v>
      </c>
      <c r="B63" s="27" t="s">
        <v>54</v>
      </c>
      <c r="C63" s="27" t="s">
        <v>47</v>
      </c>
      <c r="D63" s="55"/>
      <c r="E63" s="27"/>
      <c r="F63" s="63">
        <v>71971.8</v>
      </c>
      <c r="G63" s="63">
        <v>27342.2</v>
      </c>
      <c r="H63" s="70">
        <f t="shared" si="0"/>
        <v>0.37990157256036394</v>
      </c>
      <c r="I63" s="67"/>
    </row>
    <row r="64" spans="1:8" s="58" customFormat="1" ht="34.5" customHeight="1">
      <c r="A64" s="11" t="s">
        <v>86</v>
      </c>
      <c r="B64" s="27" t="s">
        <v>54</v>
      </c>
      <c r="C64" s="27" t="s">
        <v>54</v>
      </c>
      <c r="D64" s="55"/>
      <c r="E64" s="55"/>
      <c r="F64" s="63">
        <v>74316.3</v>
      </c>
      <c r="G64" s="63">
        <v>52612.1</v>
      </c>
      <c r="H64" s="70">
        <f t="shared" si="0"/>
        <v>0.7079483235844626</v>
      </c>
    </row>
    <row r="65" spans="1:8" s="58" customFormat="1" ht="22.5" customHeight="1">
      <c r="A65" s="10" t="s">
        <v>77</v>
      </c>
      <c r="B65" s="27" t="s">
        <v>55</v>
      </c>
      <c r="C65" s="27"/>
      <c r="D65" s="55"/>
      <c r="E65" s="55"/>
      <c r="F65" s="63">
        <v>686.5</v>
      </c>
      <c r="G65" s="63">
        <v>616.7</v>
      </c>
      <c r="H65" s="70">
        <f t="shared" si="0"/>
        <v>0.8983248361252731</v>
      </c>
    </row>
    <row r="66" spans="1:8" s="51" customFormat="1" ht="29.25" customHeight="1">
      <c r="A66" s="14" t="s">
        <v>78</v>
      </c>
      <c r="B66" s="27" t="s">
        <v>55</v>
      </c>
      <c r="C66" s="27" t="s">
        <v>55</v>
      </c>
      <c r="D66" s="27"/>
      <c r="E66" s="55"/>
      <c r="F66" s="63">
        <v>686.5</v>
      </c>
      <c r="G66" s="63">
        <v>616.7</v>
      </c>
      <c r="H66" s="70">
        <f t="shared" si="0"/>
        <v>0.8983248361252731</v>
      </c>
    </row>
    <row r="67" spans="1:8" s="51" customFormat="1" ht="23.25" customHeight="1">
      <c r="A67" s="10" t="s">
        <v>83</v>
      </c>
      <c r="B67" s="27" t="s">
        <v>52</v>
      </c>
      <c r="C67" s="27"/>
      <c r="D67" s="55"/>
      <c r="E67" s="55"/>
      <c r="F67" s="63">
        <v>3145.3</v>
      </c>
      <c r="G67" s="63">
        <v>1801.9</v>
      </c>
      <c r="H67" s="70">
        <f>G67/F67</f>
        <v>0.5728865291069214</v>
      </c>
    </row>
    <row r="68" spans="1:8" ht="15.75">
      <c r="A68" s="17" t="s">
        <v>42</v>
      </c>
      <c r="B68" s="25">
        <v>10</v>
      </c>
      <c r="C68" s="26"/>
      <c r="D68" s="53"/>
      <c r="E68" s="53"/>
      <c r="F68" s="62">
        <f>F69+F70+F103</f>
        <v>2176.8</v>
      </c>
      <c r="G68" s="62">
        <f>G69+G70+G103</f>
        <v>76.8</v>
      </c>
      <c r="H68" s="70">
        <f t="shared" si="0"/>
        <v>0.035281146637265705</v>
      </c>
    </row>
    <row r="69" spans="1:8" ht="15.75">
      <c r="A69" s="17" t="s">
        <v>91</v>
      </c>
      <c r="B69" s="25" t="s">
        <v>92</v>
      </c>
      <c r="C69" s="26" t="s">
        <v>45</v>
      </c>
      <c r="D69" s="53"/>
      <c r="E69" s="53"/>
      <c r="F69" s="62">
        <v>1600</v>
      </c>
      <c r="G69" s="62">
        <v>0</v>
      </c>
      <c r="H69" s="70">
        <f t="shared" si="0"/>
        <v>0</v>
      </c>
    </row>
    <row r="70" spans="1:8" ht="16.5" customHeight="1">
      <c r="A70" s="18" t="s">
        <v>43</v>
      </c>
      <c r="B70" s="27">
        <v>10</v>
      </c>
      <c r="C70" s="27" t="s">
        <v>47</v>
      </c>
      <c r="D70" s="27"/>
      <c r="E70" s="27"/>
      <c r="F70" s="63">
        <v>576.8</v>
      </c>
      <c r="G70" s="63">
        <v>76.8</v>
      </c>
      <c r="H70" s="70">
        <f t="shared" si="0"/>
        <v>0.13314840499306518</v>
      </c>
    </row>
    <row r="71" spans="1:8" ht="15" hidden="1">
      <c r="A71" s="46"/>
      <c r="B71" s="28"/>
      <c r="C71" s="28"/>
      <c r="D71" s="28"/>
      <c r="E71" s="28"/>
      <c r="F71" s="64"/>
      <c r="G71" s="64"/>
      <c r="H71" s="70" t="e">
        <f t="shared" si="0"/>
        <v>#DIV/0!</v>
      </c>
    </row>
    <row r="72" spans="1:8" ht="15" hidden="1">
      <c r="A72" s="19"/>
      <c r="B72" s="45"/>
      <c r="C72" s="28"/>
      <c r="D72" s="28"/>
      <c r="E72" s="28"/>
      <c r="F72" s="64"/>
      <c r="G72" s="64"/>
      <c r="H72" s="70" t="e">
        <f t="shared" si="0"/>
        <v>#DIV/0!</v>
      </c>
    </row>
    <row r="73" spans="1:8" ht="15" hidden="1">
      <c r="A73" s="47"/>
      <c r="B73" s="28"/>
      <c r="C73" s="28"/>
      <c r="D73" s="28"/>
      <c r="E73" s="28"/>
      <c r="F73" s="64"/>
      <c r="G73" s="64"/>
      <c r="H73" s="70" t="e">
        <f t="shared" si="0"/>
        <v>#DIV/0!</v>
      </c>
    </row>
    <row r="74" spans="1:8" ht="15" hidden="1">
      <c r="A74" s="19"/>
      <c r="B74" s="28"/>
      <c r="C74" s="28"/>
      <c r="D74" s="28"/>
      <c r="E74" s="28"/>
      <c r="F74" s="64"/>
      <c r="G74" s="64"/>
      <c r="H74" s="70" t="e">
        <f t="shared" si="0"/>
        <v>#DIV/0!</v>
      </c>
    </row>
    <row r="75" spans="1:8" ht="15" hidden="1">
      <c r="A75" s="56"/>
      <c r="B75" s="45"/>
      <c r="C75" s="28"/>
      <c r="D75" s="28"/>
      <c r="E75" s="28"/>
      <c r="F75" s="64"/>
      <c r="G75" s="64"/>
      <c r="H75" s="70" t="e">
        <f t="shared" si="0"/>
        <v>#DIV/0!</v>
      </c>
    </row>
    <row r="76" spans="1:8" ht="15" hidden="1">
      <c r="A76" s="19"/>
      <c r="B76" s="45"/>
      <c r="C76" s="28"/>
      <c r="D76" s="28"/>
      <c r="E76" s="28"/>
      <c r="F76" s="64"/>
      <c r="G76" s="64"/>
      <c r="H76" s="70" t="e">
        <f t="shared" si="0"/>
        <v>#DIV/0!</v>
      </c>
    </row>
    <row r="77" spans="1:8" ht="15" hidden="1">
      <c r="A77" s="18"/>
      <c r="B77" s="27"/>
      <c r="C77" s="27"/>
      <c r="D77" s="27"/>
      <c r="E77" s="27"/>
      <c r="F77" s="63"/>
      <c r="G77" s="63"/>
      <c r="H77" s="70" t="e">
        <f t="shared" si="0"/>
        <v>#DIV/0!</v>
      </c>
    </row>
    <row r="78" spans="1:8" ht="15" hidden="1">
      <c r="A78" s="19"/>
      <c r="B78" s="45"/>
      <c r="C78" s="28"/>
      <c r="D78" s="28"/>
      <c r="E78" s="28"/>
      <c r="F78" s="64"/>
      <c r="G78" s="64"/>
      <c r="H78" s="70" t="e">
        <f t="shared" si="0"/>
        <v>#DIV/0!</v>
      </c>
    </row>
    <row r="79" spans="1:8" ht="15" hidden="1">
      <c r="A79" s="19"/>
      <c r="B79" s="45"/>
      <c r="C79" s="28"/>
      <c r="D79" s="28"/>
      <c r="E79" s="28"/>
      <c r="F79" s="64"/>
      <c r="G79" s="64"/>
      <c r="H79" s="70" t="e">
        <f t="shared" si="0"/>
        <v>#DIV/0!</v>
      </c>
    </row>
    <row r="80" spans="1:8" ht="15" hidden="1">
      <c r="A80" s="19"/>
      <c r="B80" s="45"/>
      <c r="C80" s="28"/>
      <c r="D80" s="28"/>
      <c r="E80" s="28"/>
      <c r="F80" s="64"/>
      <c r="G80" s="64"/>
      <c r="H80" s="70" t="e">
        <f aca="true" t="shared" si="1" ref="H80:H105">G80/F80</f>
        <v>#DIV/0!</v>
      </c>
    </row>
    <row r="81" spans="1:8" ht="15" hidden="1">
      <c r="A81" s="13"/>
      <c r="B81" s="45"/>
      <c r="C81" s="28"/>
      <c r="D81" s="28"/>
      <c r="E81" s="28"/>
      <c r="F81" s="64"/>
      <c r="G81" s="64"/>
      <c r="H81" s="70" t="e">
        <f t="shared" si="1"/>
        <v>#DIV/0!</v>
      </c>
    </row>
    <row r="82" spans="1:8" ht="15" hidden="1">
      <c r="A82" s="13"/>
      <c r="B82" s="45"/>
      <c r="C82" s="28"/>
      <c r="D82" s="28"/>
      <c r="E82" s="28"/>
      <c r="F82" s="64"/>
      <c r="G82" s="64"/>
      <c r="H82" s="70" t="e">
        <f t="shared" si="1"/>
        <v>#DIV/0!</v>
      </c>
    </row>
    <row r="83" spans="1:8" ht="15" hidden="1">
      <c r="A83" s="13"/>
      <c r="B83" s="45"/>
      <c r="C83" s="28"/>
      <c r="D83" s="28"/>
      <c r="E83" s="28"/>
      <c r="F83" s="64"/>
      <c r="G83" s="64"/>
      <c r="H83" s="70" t="e">
        <f t="shared" si="1"/>
        <v>#DIV/0!</v>
      </c>
    </row>
    <row r="84" spans="1:8" ht="15" hidden="1">
      <c r="A84" s="13"/>
      <c r="B84" s="45"/>
      <c r="C84" s="28"/>
      <c r="D84" s="28"/>
      <c r="E84" s="28"/>
      <c r="F84" s="64"/>
      <c r="G84" s="64"/>
      <c r="H84" s="70" t="e">
        <f t="shared" si="1"/>
        <v>#DIV/0!</v>
      </c>
    </row>
    <row r="85" spans="1:8" ht="15" hidden="1">
      <c r="A85" s="13"/>
      <c r="B85" s="45"/>
      <c r="C85" s="28"/>
      <c r="D85" s="28"/>
      <c r="E85" s="28"/>
      <c r="F85" s="64"/>
      <c r="G85" s="64"/>
      <c r="H85" s="70" t="e">
        <f t="shared" si="1"/>
        <v>#DIV/0!</v>
      </c>
    </row>
    <row r="86" spans="1:8" ht="15" hidden="1">
      <c r="A86" s="13"/>
      <c r="B86" s="45"/>
      <c r="C86" s="28"/>
      <c r="D86" s="28"/>
      <c r="E86" s="28"/>
      <c r="F86" s="64"/>
      <c r="G86" s="64"/>
      <c r="H86" s="70" t="e">
        <f t="shared" si="1"/>
        <v>#DIV/0!</v>
      </c>
    </row>
    <row r="87" spans="1:8" ht="15" hidden="1">
      <c r="A87" s="13"/>
      <c r="B87" s="45"/>
      <c r="C87" s="28"/>
      <c r="D87" s="28"/>
      <c r="E87" s="28"/>
      <c r="F87" s="64"/>
      <c r="G87" s="64"/>
      <c r="H87" s="70" t="e">
        <f t="shared" si="1"/>
        <v>#DIV/0!</v>
      </c>
    </row>
    <row r="88" spans="1:8" ht="15" hidden="1">
      <c r="A88" s="13"/>
      <c r="B88" s="45"/>
      <c r="C88" s="28"/>
      <c r="D88" s="28"/>
      <c r="E88" s="28"/>
      <c r="F88" s="64"/>
      <c r="G88" s="64"/>
      <c r="H88" s="70" t="e">
        <f t="shared" si="1"/>
        <v>#DIV/0!</v>
      </c>
    </row>
    <row r="89" spans="1:8" ht="15" hidden="1">
      <c r="A89" s="13"/>
      <c r="B89" s="45"/>
      <c r="C89" s="28"/>
      <c r="D89" s="28"/>
      <c r="E89" s="28"/>
      <c r="F89" s="64"/>
      <c r="G89" s="64"/>
      <c r="H89" s="70" t="e">
        <f t="shared" si="1"/>
        <v>#DIV/0!</v>
      </c>
    </row>
    <row r="90" spans="1:8" ht="15" hidden="1">
      <c r="A90" s="13"/>
      <c r="B90" s="45"/>
      <c r="C90" s="28"/>
      <c r="D90" s="28"/>
      <c r="E90" s="28"/>
      <c r="F90" s="64"/>
      <c r="G90" s="64"/>
      <c r="H90" s="70" t="e">
        <f t="shared" si="1"/>
        <v>#DIV/0!</v>
      </c>
    </row>
    <row r="91" spans="1:8" ht="15" hidden="1">
      <c r="A91" s="13"/>
      <c r="B91" s="45"/>
      <c r="C91" s="28"/>
      <c r="D91" s="28"/>
      <c r="E91" s="28"/>
      <c r="F91" s="64"/>
      <c r="G91" s="64"/>
      <c r="H91" s="70" t="e">
        <f t="shared" si="1"/>
        <v>#DIV/0!</v>
      </c>
    </row>
    <row r="92" spans="1:8" ht="15" hidden="1">
      <c r="A92" s="13"/>
      <c r="B92" s="45"/>
      <c r="C92" s="28"/>
      <c r="D92" s="28"/>
      <c r="E92" s="28"/>
      <c r="F92" s="64"/>
      <c r="G92" s="64"/>
      <c r="H92" s="70" t="e">
        <f t="shared" si="1"/>
        <v>#DIV/0!</v>
      </c>
    </row>
    <row r="93" spans="1:8" ht="15" hidden="1">
      <c r="A93" s="13"/>
      <c r="B93" s="45"/>
      <c r="C93" s="28"/>
      <c r="D93" s="28"/>
      <c r="E93" s="28"/>
      <c r="F93" s="64"/>
      <c r="G93" s="64"/>
      <c r="H93" s="70" t="e">
        <f t="shared" si="1"/>
        <v>#DIV/0!</v>
      </c>
    </row>
    <row r="94" spans="1:8" ht="15" hidden="1">
      <c r="A94" s="13"/>
      <c r="B94" s="45"/>
      <c r="C94" s="28"/>
      <c r="D94" s="28"/>
      <c r="E94" s="28"/>
      <c r="F94" s="64"/>
      <c r="G94" s="64"/>
      <c r="H94" s="70" t="e">
        <f t="shared" si="1"/>
        <v>#DIV/0!</v>
      </c>
    </row>
    <row r="95" spans="1:8" ht="15" hidden="1">
      <c r="A95" s="13"/>
      <c r="B95" s="45"/>
      <c r="C95" s="28"/>
      <c r="D95" s="28"/>
      <c r="E95" s="28"/>
      <c r="F95" s="64"/>
      <c r="G95" s="64"/>
      <c r="H95" s="70" t="e">
        <f t="shared" si="1"/>
        <v>#DIV/0!</v>
      </c>
    </row>
    <row r="96" spans="1:8" ht="15" hidden="1">
      <c r="A96" s="13"/>
      <c r="B96" s="45"/>
      <c r="C96" s="28"/>
      <c r="D96" s="28"/>
      <c r="E96" s="28"/>
      <c r="F96" s="64"/>
      <c r="G96" s="64"/>
      <c r="H96" s="70" t="e">
        <f t="shared" si="1"/>
        <v>#DIV/0!</v>
      </c>
    </row>
    <row r="97" spans="1:8" ht="15" hidden="1">
      <c r="A97" s="13"/>
      <c r="B97" s="45"/>
      <c r="C97" s="28"/>
      <c r="D97" s="28"/>
      <c r="E97" s="28"/>
      <c r="F97" s="64"/>
      <c r="G97" s="64"/>
      <c r="H97" s="70" t="e">
        <f t="shared" si="1"/>
        <v>#DIV/0!</v>
      </c>
    </row>
    <row r="98" spans="1:8" ht="15" hidden="1">
      <c r="A98" s="13"/>
      <c r="B98" s="45"/>
      <c r="C98" s="28"/>
      <c r="D98" s="28"/>
      <c r="E98" s="28"/>
      <c r="F98" s="64"/>
      <c r="G98" s="64"/>
      <c r="H98" s="70" t="e">
        <f t="shared" si="1"/>
        <v>#DIV/0!</v>
      </c>
    </row>
    <row r="99" spans="1:8" ht="15" hidden="1">
      <c r="A99" s="13"/>
      <c r="B99" s="45"/>
      <c r="C99" s="28"/>
      <c r="D99" s="28"/>
      <c r="E99" s="28"/>
      <c r="F99" s="64"/>
      <c r="G99" s="64"/>
      <c r="H99" s="70" t="e">
        <f t="shared" si="1"/>
        <v>#DIV/0!</v>
      </c>
    </row>
    <row r="100" spans="1:8" ht="15" hidden="1">
      <c r="A100" s="13"/>
      <c r="B100" s="45"/>
      <c r="C100" s="28"/>
      <c r="D100" s="28"/>
      <c r="E100" s="28"/>
      <c r="F100" s="64"/>
      <c r="G100" s="64"/>
      <c r="H100" s="70" t="e">
        <f t="shared" si="1"/>
        <v>#DIV/0!</v>
      </c>
    </row>
    <row r="101" spans="1:8" ht="15" hidden="1">
      <c r="A101" s="13"/>
      <c r="B101" s="45"/>
      <c r="C101" s="28"/>
      <c r="D101" s="28"/>
      <c r="E101" s="28"/>
      <c r="F101" s="64"/>
      <c r="G101" s="64"/>
      <c r="H101" s="70" t="e">
        <f t="shared" si="1"/>
        <v>#DIV/0!</v>
      </c>
    </row>
    <row r="102" spans="1:8" ht="15" hidden="1">
      <c r="A102" s="13"/>
      <c r="B102" s="45"/>
      <c r="C102" s="28"/>
      <c r="D102" s="28"/>
      <c r="E102" s="28"/>
      <c r="F102" s="64"/>
      <c r="G102" s="64"/>
      <c r="H102" s="70" t="e">
        <f t="shared" si="1"/>
        <v>#DIV/0!</v>
      </c>
    </row>
    <row r="103" spans="1:8" ht="28.5">
      <c r="A103" s="14" t="s">
        <v>99</v>
      </c>
      <c r="B103" s="49" t="s">
        <v>92</v>
      </c>
      <c r="C103" s="27" t="s">
        <v>100</v>
      </c>
      <c r="D103" s="27"/>
      <c r="E103" s="27"/>
      <c r="F103" s="63"/>
      <c r="G103" s="63"/>
      <c r="H103" s="70"/>
    </row>
    <row r="104" spans="1:8" ht="15.75">
      <c r="A104" s="10" t="s">
        <v>88</v>
      </c>
      <c r="B104" s="86" t="s">
        <v>74</v>
      </c>
      <c r="C104" s="28"/>
      <c r="D104" s="28"/>
      <c r="E104" s="28"/>
      <c r="F104" s="61">
        <v>113.7</v>
      </c>
      <c r="G104" s="61">
        <v>56.2</v>
      </c>
      <c r="H104" s="70">
        <f t="shared" si="1"/>
        <v>0.494283201407212</v>
      </c>
    </row>
    <row r="105" spans="1:8" ht="15.75">
      <c r="A105" s="10" t="s">
        <v>89</v>
      </c>
      <c r="B105" s="86" t="s">
        <v>68</v>
      </c>
      <c r="C105" s="28"/>
      <c r="D105" s="28"/>
      <c r="E105" s="28"/>
      <c r="F105" s="61">
        <v>7505</v>
      </c>
      <c r="G105" s="61">
        <v>4992</v>
      </c>
      <c r="H105" s="70">
        <f t="shared" si="1"/>
        <v>0.6651565622918054</v>
      </c>
    </row>
    <row r="106" spans="1:8" ht="16.5">
      <c r="A106" s="21" t="s">
        <v>44</v>
      </c>
      <c r="B106" s="28"/>
      <c r="C106" s="28"/>
      <c r="D106" s="28"/>
      <c r="E106" s="28"/>
      <c r="F106" s="63">
        <f>F9+F34+F41+F46+F58+F65+F67+F68+F104+F105</f>
        <v>395262.84</v>
      </c>
      <c r="G106" s="63">
        <f>G9+G34+G31+G41+G46+G58+G65+G67+G68+G104+G105</f>
        <v>210179.00000000003</v>
      </c>
      <c r="H106" s="69">
        <f>G106/F106</f>
        <v>0.5317449016962992</v>
      </c>
    </row>
    <row r="107" spans="6:7" ht="12.75">
      <c r="F107" s="68"/>
      <c r="G107" s="67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75" t="s">
        <v>93</v>
      </c>
    </row>
    <row r="2" ht="15.75">
      <c r="C2" s="75" t="s">
        <v>155</v>
      </c>
    </row>
    <row r="3" ht="15.75">
      <c r="C3" s="75" t="s">
        <v>121</v>
      </c>
    </row>
    <row r="4" spans="3:5" ht="15">
      <c r="C4" s="95" t="s">
        <v>161</v>
      </c>
      <c r="D4" s="96"/>
      <c r="E4" s="96"/>
    </row>
    <row r="5" ht="27" customHeight="1"/>
    <row r="6" spans="1:4" ht="32.25" customHeight="1">
      <c r="A6" s="94" t="s">
        <v>138</v>
      </c>
      <c r="B6" s="94"/>
      <c r="C6" s="94"/>
      <c r="D6" s="94"/>
    </row>
    <row r="7" spans="1:4" ht="15">
      <c r="A7" s="35"/>
      <c r="D7" s="7" t="s">
        <v>1</v>
      </c>
    </row>
    <row r="8" spans="1:4" s="32" customFormat="1" ht="31.5">
      <c r="A8" s="9" t="s">
        <v>56</v>
      </c>
      <c r="B8" s="9" t="s">
        <v>57</v>
      </c>
      <c r="C8" s="29" t="s">
        <v>118</v>
      </c>
      <c r="D8" s="22" t="s">
        <v>119</v>
      </c>
    </row>
    <row r="9" spans="1:4" ht="14.25">
      <c r="A9" s="36"/>
      <c r="B9" s="18" t="s">
        <v>80</v>
      </c>
      <c r="C9" s="27" t="s">
        <v>133</v>
      </c>
      <c r="D9" s="87" t="s">
        <v>139</v>
      </c>
    </row>
    <row r="10" spans="1:4" ht="29.25" customHeight="1">
      <c r="A10" s="36"/>
      <c r="B10" s="18" t="s">
        <v>58</v>
      </c>
      <c r="C10" s="27"/>
      <c r="D10" s="87"/>
    </row>
    <row r="11" spans="1:4" ht="28.5">
      <c r="A11" s="37" t="s">
        <v>59</v>
      </c>
      <c r="B11" s="14" t="s">
        <v>60</v>
      </c>
      <c r="C11" s="88" t="s">
        <v>133</v>
      </c>
      <c r="D11" s="87" t="s">
        <v>139</v>
      </c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">
      <selection activeCell="H4" sqref="H4"/>
    </sheetView>
  </sheetViews>
  <sheetFormatPr defaultColWidth="9.00390625" defaultRowHeight="12.75"/>
  <cols>
    <col min="2" max="2" width="23.875" style="0" customWidth="1"/>
    <col min="3" max="3" width="5.125" style="0" customWidth="1"/>
    <col min="4" max="4" width="8.62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9.375" style="0" customWidth="1"/>
    <col min="11" max="11" width="1.75390625" style="0" hidden="1" customWidth="1"/>
  </cols>
  <sheetData>
    <row r="1" spans="8:11" ht="12.75">
      <c r="H1" s="101" t="s">
        <v>162</v>
      </c>
      <c r="I1" s="102"/>
      <c r="J1" s="102"/>
      <c r="K1" s="102"/>
    </row>
    <row r="2" spans="8:11" ht="12.75">
      <c r="H2" s="102"/>
      <c r="I2" s="102"/>
      <c r="J2" s="102"/>
      <c r="K2" s="102"/>
    </row>
    <row r="3" spans="8:11" ht="75" customHeight="1">
      <c r="H3" s="102"/>
      <c r="I3" s="102"/>
      <c r="J3" s="102"/>
      <c r="K3" s="102"/>
    </row>
    <row r="5" spans="2:10" ht="15.75">
      <c r="B5" s="92"/>
      <c r="C5" s="92"/>
      <c r="D5" s="103" t="s">
        <v>151</v>
      </c>
      <c r="E5" s="103"/>
      <c r="F5" s="103"/>
      <c r="G5" s="103"/>
      <c r="H5" s="103"/>
      <c r="I5" s="92"/>
      <c r="J5" s="92"/>
    </row>
    <row r="6" spans="2:10" ht="15.75">
      <c r="B6" s="104" t="s">
        <v>150</v>
      </c>
      <c r="C6" s="104"/>
      <c r="D6" s="104"/>
      <c r="E6" s="104"/>
      <c r="F6" s="104"/>
      <c r="G6" s="104"/>
      <c r="H6" s="104"/>
      <c r="I6" s="104"/>
      <c r="J6" s="92"/>
    </row>
    <row r="7" spans="2:11" ht="15.75" customHeight="1">
      <c r="B7" s="105" t="s">
        <v>153</v>
      </c>
      <c r="C7" s="105"/>
      <c r="D7" s="105"/>
      <c r="E7" s="105"/>
      <c r="F7" s="105"/>
      <c r="G7" s="105"/>
      <c r="H7" s="105"/>
      <c r="I7" s="105"/>
      <c r="J7" s="105"/>
      <c r="K7" s="105"/>
    </row>
    <row r="9" spans="1:11" ht="12.75">
      <c r="A9" s="97" t="s">
        <v>149</v>
      </c>
      <c r="B9" s="97"/>
      <c r="C9" s="97" t="s">
        <v>148</v>
      </c>
      <c r="D9" s="97"/>
      <c r="E9" s="97" t="s">
        <v>152</v>
      </c>
      <c r="F9" s="97"/>
      <c r="G9" s="97"/>
      <c r="H9" s="97" t="s">
        <v>154</v>
      </c>
      <c r="I9" s="97"/>
      <c r="J9" s="97"/>
      <c r="K9" s="97"/>
    </row>
    <row r="10" spans="1:11" ht="51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34.5" customHeight="1">
      <c r="A11" s="97" t="s">
        <v>147</v>
      </c>
      <c r="B11" s="97"/>
      <c r="C11" s="98">
        <v>25</v>
      </c>
      <c r="D11" s="98"/>
      <c r="E11" s="99">
        <v>21178.5</v>
      </c>
      <c r="F11" s="99"/>
      <c r="G11" s="99"/>
      <c r="H11" s="99">
        <v>19171.8</v>
      </c>
      <c r="I11" s="99"/>
      <c r="J11" s="99"/>
      <c r="K11" s="99"/>
    </row>
    <row r="12" spans="1:11" ht="36" customHeight="1">
      <c r="A12" s="97" t="s">
        <v>146</v>
      </c>
      <c r="B12" s="97"/>
      <c r="C12" s="98">
        <v>3</v>
      </c>
      <c r="D12" s="98"/>
      <c r="E12" s="99">
        <v>2256.8</v>
      </c>
      <c r="F12" s="99"/>
      <c r="G12" s="99"/>
      <c r="H12" s="99">
        <v>1993.7</v>
      </c>
      <c r="I12" s="99"/>
      <c r="J12" s="99"/>
      <c r="K12" s="99"/>
    </row>
    <row r="13" spans="1:11" ht="50.25" customHeight="1">
      <c r="A13" s="97" t="s">
        <v>145</v>
      </c>
      <c r="B13" s="97"/>
      <c r="C13" s="98">
        <v>24</v>
      </c>
      <c r="D13" s="98"/>
      <c r="E13" s="100">
        <v>13617.6</v>
      </c>
      <c r="F13" s="100"/>
      <c r="G13" s="100"/>
      <c r="H13" s="100">
        <v>13027.7</v>
      </c>
      <c r="I13" s="100"/>
      <c r="J13" s="100"/>
      <c r="K13" s="100"/>
    </row>
    <row r="14" spans="1:11" ht="78" customHeight="1">
      <c r="A14" s="97" t="s">
        <v>144</v>
      </c>
      <c r="B14" s="97"/>
      <c r="C14" s="98">
        <f>29+5</f>
        <v>34</v>
      </c>
      <c r="D14" s="98"/>
      <c r="E14" s="100">
        <f>18856.7+3737</f>
        <v>22593.7</v>
      </c>
      <c r="F14" s="100"/>
      <c r="G14" s="100"/>
      <c r="H14" s="100">
        <f>17080.9+3607.6</f>
        <v>20688.5</v>
      </c>
      <c r="I14" s="100"/>
      <c r="J14" s="100"/>
      <c r="K14" s="100"/>
    </row>
    <row r="15" spans="1:11" ht="39" customHeight="1">
      <c r="A15" s="97" t="s">
        <v>143</v>
      </c>
      <c r="B15" s="97"/>
      <c r="C15" s="98">
        <v>11</v>
      </c>
      <c r="D15" s="98"/>
      <c r="E15" s="99">
        <f>H15+1559</f>
        <v>11330</v>
      </c>
      <c r="F15" s="99"/>
      <c r="G15" s="99"/>
      <c r="H15" s="99">
        <v>9771</v>
      </c>
      <c r="I15" s="99"/>
      <c r="J15" s="99"/>
      <c r="K15" s="99"/>
    </row>
  </sheetData>
  <sheetProtection/>
  <mergeCells count="28">
    <mergeCell ref="H1:K3"/>
    <mergeCell ref="D5:H5"/>
    <mergeCell ref="B6:I6"/>
    <mergeCell ref="B7:K7"/>
    <mergeCell ref="A9:B10"/>
    <mergeCell ref="C9:D10"/>
    <mergeCell ref="E9:G10"/>
    <mergeCell ref="H9:K10"/>
    <mergeCell ref="E14:G14"/>
    <mergeCell ref="H14:K14"/>
    <mergeCell ref="A11:B11"/>
    <mergeCell ref="C11:D11"/>
    <mergeCell ref="E11:G11"/>
    <mergeCell ref="H11:K11"/>
    <mergeCell ref="A12:B12"/>
    <mergeCell ref="C12:D12"/>
    <mergeCell ref="E12:G12"/>
    <mergeCell ref="H12:K12"/>
    <mergeCell ref="A15:B15"/>
    <mergeCell ref="C15:D15"/>
    <mergeCell ref="E15:G15"/>
    <mergeCell ref="H15:K15"/>
    <mergeCell ref="A13:B13"/>
    <mergeCell ref="C13:D13"/>
    <mergeCell ref="E13:G13"/>
    <mergeCell ref="H13:K13"/>
    <mergeCell ref="A14:B14"/>
    <mergeCell ref="C14:D1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Арина</cp:lastModifiedBy>
  <cp:lastPrinted>2020-10-19T13:17:33Z</cp:lastPrinted>
  <dcterms:created xsi:type="dcterms:W3CDTF">2009-04-06T11:26:23Z</dcterms:created>
  <dcterms:modified xsi:type="dcterms:W3CDTF">2020-10-20T10:22:32Z</dcterms:modified>
  <cp:category/>
  <cp:version/>
  <cp:contentType/>
  <cp:contentStatus/>
</cp:coreProperties>
</file>