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560"/>
  </bookViews>
  <sheets>
    <sheet name="приложение 9" sheetId="2" r:id="rId1"/>
  </sheets>
  <definedNames>
    <definedName name="_xlnm.Print_Area" localSheetId="0">'приложение 9'!$A$1:$H$152</definedName>
  </definedNames>
  <calcPr calcId="152511" calcOnSave="0"/>
</workbook>
</file>

<file path=xl/calcChain.xml><?xml version="1.0" encoding="utf-8"?>
<calcChain xmlns="http://schemas.openxmlformats.org/spreadsheetml/2006/main">
  <c r="H150" i="2" l="1"/>
  <c r="H149" i="2"/>
  <c r="H148" i="2" s="1"/>
  <c r="H147" i="2" s="1"/>
  <c r="H146" i="2" s="1"/>
  <c r="H144" i="2"/>
  <c r="H143" i="2" s="1"/>
  <c r="H142" i="2" s="1"/>
  <c r="H141" i="2" s="1"/>
  <c r="H140" i="2"/>
  <c r="H139" i="2"/>
  <c r="H138" i="2" s="1"/>
  <c r="H137" i="2" s="1"/>
  <c r="H136" i="2" s="1"/>
  <c r="H135" i="2"/>
  <c r="H133" i="2"/>
  <c r="H132" i="2" s="1"/>
  <c r="H131" i="2" s="1"/>
  <c r="H130" i="2" s="1"/>
  <c r="H129" i="2" s="1"/>
  <c r="H121" i="2"/>
  <c r="H120" i="2" s="1"/>
  <c r="H119" i="2" s="1"/>
  <c r="H113" i="2"/>
  <c r="H112" i="2" s="1"/>
  <c r="H111" i="2"/>
  <c r="H110" i="2"/>
  <c r="H109" i="2" s="1"/>
  <c r="H108" i="2" s="1"/>
  <c r="H102" i="2"/>
  <c r="H101" i="2" s="1"/>
  <c r="H100" i="2"/>
  <c r="H98" i="2"/>
  <c r="H94" i="2"/>
  <c r="H91" i="2"/>
  <c r="H90" i="2" s="1"/>
  <c r="H87" i="2"/>
  <c r="H88" i="2"/>
  <c r="H84" i="2"/>
  <c r="H83" i="2" s="1"/>
  <c r="H82" i="2" s="1"/>
  <c r="H80" i="2"/>
  <c r="H79" i="2" s="1"/>
  <c r="H74" i="2"/>
  <c r="H73" i="2"/>
  <c r="H72" i="2" s="1"/>
  <c r="H71" i="2" s="1"/>
  <c r="H69" i="2"/>
  <c r="H68" i="2" s="1"/>
  <c r="H67" i="2" s="1"/>
  <c r="H65" i="2"/>
  <c r="H64" i="2"/>
  <c r="H63" i="2"/>
  <c r="H61" i="2"/>
  <c r="H60" i="2" s="1"/>
  <c r="H59" i="2" s="1"/>
  <c r="H58" i="2" s="1"/>
  <c r="H55" i="2"/>
  <c r="H54" i="2" s="1"/>
  <c r="H53" i="2" s="1"/>
  <c r="H47" i="2"/>
  <c r="H46" i="2" s="1"/>
  <c r="H43" i="2"/>
  <c r="H41" i="2"/>
  <c r="H39" i="2" s="1"/>
  <c r="H38" i="2" s="1"/>
  <c r="H37" i="2"/>
  <c r="H35" i="2"/>
  <c r="H25" i="2"/>
  <c r="H24" i="2" s="1"/>
  <c r="H23" i="2" s="1"/>
  <c r="H22" i="2"/>
  <c r="H21" i="2"/>
  <c r="H20" i="2" s="1"/>
  <c r="H15" i="2"/>
  <c r="H14" i="2" s="1"/>
  <c r="H12" i="2"/>
  <c r="H11" i="2" s="1"/>
  <c r="H10" i="2" s="1"/>
  <c r="H8" i="2"/>
  <c r="H7" i="2" s="1"/>
  <c r="G8" i="2"/>
  <c r="G7" i="2" s="1"/>
  <c r="G13" i="2"/>
  <c r="G12" i="2" s="1"/>
  <c r="G11" i="2" s="1"/>
  <c r="G10" i="2" s="1"/>
  <c r="G15" i="2"/>
  <c r="G14" i="2" s="1"/>
  <c r="G16" i="2"/>
  <c r="G21" i="2"/>
  <c r="G20" i="2" s="1"/>
  <c r="G22" i="2"/>
  <c r="G25" i="2"/>
  <c r="G24" i="2" s="1"/>
  <c r="G23" i="2" s="1"/>
  <c r="G26" i="2"/>
  <c r="G27" i="2"/>
  <c r="G35" i="2"/>
  <c r="G36" i="2"/>
  <c r="G34" i="2" s="1"/>
  <c r="G37" i="2"/>
  <c r="G39" i="2"/>
  <c r="G38" i="2" s="1"/>
  <c r="G40" i="2"/>
  <c r="G41" i="2"/>
  <c r="G45" i="2"/>
  <c r="G43" i="2" s="1"/>
  <c r="G47" i="2"/>
  <c r="G46" i="2" s="1"/>
  <c r="G48" i="2"/>
  <c r="G55" i="2"/>
  <c r="G54" i="2" s="1"/>
  <c r="G53" i="2" s="1"/>
  <c r="G61" i="2"/>
  <c r="G60" i="2" s="1"/>
  <c r="G59" i="2" s="1"/>
  <c r="G62" i="2"/>
  <c r="G63" i="2"/>
  <c r="G65" i="2"/>
  <c r="G66" i="2"/>
  <c r="G64" i="2" s="1"/>
  <c r="G69" i="2"/>
  <c r="G68" i="2" s="1"/>
  <c r="G67" i="2" s="1"/>
  <c r="G70" i="2"/>
  <c r="G73" i="2"/>
  <c r="G72" i="2" s="1"/>
  <c r="G71" i="2" s="1"/>
  <c r="G74" i="2"/>
  <c r="G80" i="2"/>
  <c r="G79" i="2" s="1"/>
  <c r="G81" i="2"/>
  <c r="G84" i="2"/>
  <c r="G83" i="2" s="1"/>
  <c r="G82" i="2" s="1"/>
  <c r="G87" i="2"/>
  <c r="G88" i="2"/>
  <c r="G89" i="2"/>
  <c r="G91" i="2"/>
  <c r="G90" i="2" s="1"/>
  <c r="G94" i="2"/>
  <c r="G98" i="2"/>
  <c r="G97" i="2" s="1"/>
  <c r="G96" i="2" s="1"/>
  <c r="G99" i="2"/>
  <c r="G102" i="2"/>
  <c r="G101" i="2" s="1"/>
  <c r="G103" i="2"/>
  <c r="G110" i="2"/>
  <c r="G109" i="2" s="1"/>
  <c r="G108" i="2" s="1"/>
  <c r="G111" i="2"/>
  <c r="G114" i="2"/>
  <c r="G113" i="2" s="1"/>
  <c r="G112" i="2" s="1"/>
  <c r="G122" i="2"/>
  <c r="G121" i="2" s="1"/>
  <c r="G120" i="2" s="1"/>
  <c r="G119" i="2" s="1"/>
  <c r="G123" i="2"/>
  <c r="G133" i="2"/>
  <c r="G132" i="2" s="1"/>
  <c r="G131" i="2" s="1"/>
  <c r="G130" i="2" s="1"/>
  <c r="G134" i="2"/>
  <c r="G135" i="2"/>
  <c r="G139" i="2"/>
  <c r="G138" i="2" s="1"/>
  <c r="G137" i="2" s="1"/>
  <c r="G136" i="2" s="1"/>
  <c r="G140" i="2"/>
  <c r="G145" i="2"/>
  <c r="G144" i="2" s="1"/>
  <c r="G143" i="2" s="1"/>
  <c r="G142" i="2" s="1"/>
  <c r="G141" i="2" s="1"/>
  <c r="G149" i="2"/>
  <c r="G148" i="2" s="1"/>
  <c r="G147" i="2" s="1"/>
  <c r="G146" i="2" s="1"/>
  <c r="G150" i="2"/>
  <c r="H97" i="2" l="1"/>
  <c r="H96" i="2" s="1"/>
  <c r="H34" i="2"/>
  <c r="H19" i="2"/>
  <c r="H6" i="2"/>
  <c r="H5" i="2" s="1"/>
  <c r="H78" i="2"/>
  <c r="H86" i="2"/>
  <c r="G129" i="2"/>
  <c r="G78" i="2"/>
  <c r="G19" i="2"/>
  <c r="G6" i="2"/>
  <c r="G86" i="2"/>
  <c r="G58" i="2"/>
  <c r="G100" i="2"/>
  <c r="H4" i="2" l="1"/>
  <c r="H151" i="2" s="1"/>
  <c r="G5" i="2"/>
  <c r="G4" i="2" l="1"/>
  <c r="G151" i="2" s="1"/>
</calcChain>
</file>

<file path=xl/sharedStrings.xml><?xml version="1.0" encoding="utf-8"?>
<sst xmlns="http://schemas.openxmlformats.org/spreadsheetml/2006/main" count="752" uniqueCount="163">
  <si>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</si>
  <si>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</si>
  <si>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</si>
  <si>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540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</si>
  <si>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</si>
  <si>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</si>
  <si>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</si>
  <si>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</si>
  <si>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</si>
  <si>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</si>
  <si>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</si>
  <si>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</si>
  <si>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</si>
  <si>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</si>
  <si>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</si>
  <si>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"Гражданская оборона и чрезвычайные ситуации"</t>
  </si>
  <si>
    <t>Дорожное хозяйство (дорожные фонды)</t>
  </si>
  <si>
    <t>Подпрограмма "Ремонт дорог"</t>
  </si>
  <si>
    <t>12</t>
  </si>
  <si>
    <t>Другие вопросы в области национальной экономики</t>
  </si>
  <si>
    <t>05</t>
  </si>
  <si>
    <t>Жилищное хозяйство</t>
  </si>
  <si>
    <t>Мероприятия в области жилищного хозяйства в рамках непрограммных расходов органов местного самоуправления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</si>
  <si>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</si>
  <si>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</si>
  <si>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</si>
  <si>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</si>
  <si>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Подпрограмма "Молодежная политика и оздоровление детей"</t>
  </si>
  <si>
    <t>Мероприятия по оказанию транспортных услуг в рамках подпрограммы "Молодежная политика и оздоровление детей"</t>
  </si>
  <si>
    <t>08</t>
  </si>
  <si>
    <t>Подпрограмма "Культура"</t>
  </si>
  <si>
    <t>Мероприятия по оказанию транспортных услуг в рамках подпрограммы "Культура"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</si>
  <si>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</si>
  <si>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</si>
  <si>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</si>
  <si>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</si>
  <si>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</si>
  <si>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</si>
  <si>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</si>
  <si>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</si>
  <si>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</si>
  <si>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</si>
  <si>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</si>
  <si>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</si>
  <si>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</si>
  <si>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</si>
  <si>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Расходы на выплты по оплате труда работников местного самоуправления в рамках обеспечения деятельности депутатов представительного органа МО</t>
  </si>
  <si>
    <t>1100100140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</si>
  <si>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</si>
  <si>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1110100140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</si>
  <si>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сельское поселение"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</si>
  <si>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</si>
  <si>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</si>
  <si>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</si>
  <si>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</si>
  <si>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</si>
  <si>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</si>
  <si>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</si>
  <si>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</si>
  <si>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</si>
  <si>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</si>
  <si>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</si>
  <si>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</si>
  <si>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сельское поселение"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</si>
  <si>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</si>
  <si>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</si>
  <si>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</si>
  <si>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</si>
  <si>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</t>
  </si>
  <si>
    <t>1160100160</t>
  </si>
  <si>
    <t>1160130010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</si>
  <si>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</si>
  <si>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</si>
  <si>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Мероприятия в области коммунального хозяйства в рамках непрограммных расходов органов местного самоуправления</t>
  </si>
  <si>
    <t>1163100020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</si>
  <si>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</si>
  <si>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</si>
  <si>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</si>
  <si>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</si>
  <si>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</si>
  <si>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Мероприятия в рамках подпрограммы "Гражданская оборона и срезвычайные ситуации"</t>
  </si>
  <si>
    <t>2110100010</t>
  </si>
  <si>
    <t>Мероприятия в рамках подпрограммы "Пожарная безопасность" в МО "Муринское СП"</t>
  </si>
  <si>
    <t>2120100010</t>
  </si>
  <si>
    <t>Мероприятия в рамках подпрограммы "Противодействие экстремизму и профилактики терроризма на территории МО "Муринское СП" на 2015,2016,2017 гг"</t>
  </si>
  <si>
    <t>2130100010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</si>
  <si>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</si>
  <si>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</si>
  <si>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Мероприятия по пказанию услуг связанных с содержанием, обслуживанием, ремонтом нефинансовых активов в памках подпрограммы "Благоустройство"</t>
  </si>
  <si>
    <t>2340100010</t>
  </si>
  <si>
    <t>Мероприятия связанные с увеличением стоимости нематериальных активов в рамках подпрограммы "Благоутройство территорий"</t>
  </si>
  <si>
    <t>2340100030</t>
  </si>
  <si>
    <t>Мероприятия в рамках подпрограммы " Проектирование, реконструкция и строительство наружных сетей и сооружений"</t>
  </si>
  <si>
    <t>2360100020</t>
  </si>
  <si>
    <t>Пособие и компенсации гражданам и иные выплаты, кроме публичных нормативных обязательств</t>
  </si>
  <si>
    <t>2400100010</t>
  </si>
  <si>
    <t>2510100010</t>
  </si>
  <si>
    <t>Мероприятия по оказанию транспортных услуг в рамках подпрограммы "Развитие физической культуры и спорта"</t>
  </si>
  <si>
    <t>2520100010</t>
  </si>
  <si>
    <t>2530100010</t>
  </si>
  <si>
    <t>1100000000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</si>
  <si>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2016 год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</si>
  <si>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</si>
  <si>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</si>
  <si>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</si>
  <si>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</si>
  <si>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</si>
  <si>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Обеспечение деятельности главы местной администрации исполнительно-распорядительного органа муниципального образования "Муринское сельское поселение"</t>
  </si>
  <si>
    <t>1130000000</t>
  </si>
  <si>
    <t>Национальная оборона</t>
  </si>
  <si>
    <t>1140000000</t>
  </si>
  <si>
    <t>2100000000</t>
  </si>
  <si>
    <t>2110000000</t>
  </si>
  <si>
    <t>Подпрограмма "Пожарная безопасность" в МО "Муринское сельское поселение"</t>
  </si>
  <si>
    <t>2120100000</t>
  </si>
  <si>
    <t>Подпрограмма" Противодействие экстремизму и профилактика терроризма на территории МО"Муринское СП" на 2015,2016-2017 гг"</t>
  </si>
  <si>
    <t>2130000000</t>
  </si>
  <si>
    <t>2300000000</t>
  </si>
  <si>
    <t>2330000000</t>
  </si>
  <si>
    <t>Подпрограмма "Проектирование, реконструкция и строительство наружных сетей и сооружений"</t>
  </si>
  <si>
    <t>2360000000</t>
  </si>
  <si>
    <t>Подпрограмма "Ремонт многоквартирных домов"</t>
  </si>
  <si>
    <t>2320000000</t>
  </si>
  <si>
    <t>Подпрограмма "Благоустройство территории"</t>
  </si>
  <si>
    <t>2340000000</t>
  </si>
  <si>
    <t>МП "Развитие культуры, поддержка молодежи и развитие физической культуры и спорта в МО "Муринское СП" в 2015 году.</t>
  </si>
  <si>
    <t>2500000000</t>
  </si>
  <si>
    <t>2530000000</t>
  </si>
  <si>
    <t>2510000000</t>
  </si>
  <si>
    <t>МП "Адресная социальная поддержка жителей МО "Муринское СП"</t>
  </si>
  <si>
    <t>2400000000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</si>
  <si>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</si>
  <si>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</si>
  <si>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</si>
  <si>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Пенсионное обеспечение</t>
  </si>
  <si>
    <r>
      <rPr>
        <b/>
        <sz val="11"/>
        <color theme="0"/>
        <rFont val="Arial"/>
        <family val="2"/>
        <charset val="204"/>
      </rPr>
      <t>.</t>
    </r>
    <r>
      <rPr>
        <b/>
        <sz val="11"/>
        <color theme="1"/>
        <rFont val="Arial"/>
        <family val="2"/>
        <charset val="204"/>
      </rPr>
      <t>001</t>
    </r>
  </si>
  <si>
    <t>120</t>
  </si>
  <si>
    <t>240</t>
  </si>
  <si>
    <t>850</t>
  </si>
  <si>
    <t>110</t>
  </si>
  <si>
    <t>610</t>
  </si>
  <si>
    <t>320</t>
  </si>
  <si>
    <t>1160171340</t>
  </si>
  <si>
    <t>Мероприятия по оказанию услуг, связанных с содержанием, обслуживанием, ремонтом нефинансовых активов в рамках подпрограммы "Ремонт дорог" за счет средств областного бюджета</t>
  </si>
  <si>
    <t>2330170880</t>
  </si>
  <si>
    <t>1170200160</t>
  </si>
  <si>
    <t>Субсидии автономным учреждениям на выполнение муниципального задания</t>
  </si>
  <si>
    <t>620</t>
  </si>
  <si>
    <t>1160000000</t>
  </si>
  <si>
    <t>1160100000</t>
  </si>
  <si>
    <t>1160171341</t>
  </si>
  <si>
    <t>1170000000</t>
  </si>
  <si>
    <t>МП "Безопасность в МО "Муринское СП" в 2015году и на плановый период 2016,207 гг"</t>
  </si>
  <si>
    <t>830</t>
  </si>
  <si>
    <t>Мероприятия на приобретение жилого помещения ветерану ВОВ Кокоравой ВА в рамках подпрограммы "Ремонт многоквартирных домов" за счет средств областного бюджета</t>
  </si>
  <si>
    <t>Мероприятия на приобретение жилого помещения ветерану ВОВ Кокоравой ВА в рамках подпрограммы "Ремонт многоквартирных домов" за счет средств местного бюджета</t>
  </si>
  <si>
    <t>2320100030</t>
  </si>
  <si>
    <t>2320172120</t>
  </si>
  <si>
    <t>МП "Безопасность в МО "Муринское СП" в 2015году и на плановый перод 2016,2017 гг"</t>
  </si>
  <si>
    <t>МП "Содержание и благоустройство территоии в МО "Муринское СП" в 2015-2017 гг"</t>
  </si>
  <si>
    <t>410</t>
  </si>
  <si>
    <t>Исполнено за 2016 год</t>
  </si>
  <si>
    <t>приложение № 3                               к решению Совета депутатов от 22.03.2017      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</si>
</sst>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7">
    <xf numFmtId="0" fontId="0" fillId="0" borderId="0" xfId="0"/>
    <xf numFmtId="0" fontId="2" fillId="0" borderId="0" xfId="0" applyFont="1" applyBorder="1"/>
    <xf numFmtId="4" fontId="4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2" fillId="0" borderId="0" xfId="0" applyFont="1" applyFill="1" applyBorder="1"/>
    <xf numFmtId="0" fontId="9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0" borderId="1" xfId="2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49" fontId="12" fillId="0" borderId="0" xfId="2" applyNumberFormat="1" applyFont="1" applyBorder="1" applyAlignment="1">
      <alignment horizontal="center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49" fontId="14" fillId="0" borderId="0" xfId="2" applyNumberFormat="1" applyFont="1" applyBorder="1" applyAlignment="1">
      <alignment horizontal="center" vertical="center" wrapText="1"/>
    </xf>
    <xf numFmtId="4" fontId="14" fillId="0" borderId="0" xfId="2" applyNumberFormat="1" applyFont="1" applyBorder="1" applyAlignment="1">
      <alignment horizontal="right" vertical="center" wrapText="1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Border="1" applyAlignment="1">
      <alignment horizontal="center" vertical="center" wrapText="1"/>
    </xf>
    <xf numFmtId="4" fontId="13" fillId="0" borderId="0" xfId="2" applyNumberFormat="1" applyFont="1" applyBorder="1" applyAlignment="1">
      <alignment horizontal="right" vertical="center" wrapText="1"/>
    </xf>
    <xf numFmtId="49" fontId="14" fillId="0" borderId="0" xfId="2" applyNumberFormat="1" applyFont="1" applyBorder="1" applyAlignment="1">
      <alignment horizontal="left"/>
    </xf>
    <xf numFmtId="49" fontId="14" fillId="0" borderId="0" xfId="2" applyNumberFormat="1" applyFont="1" applyBorder="1" applyAlignment="1">
      <alignment horizontal="center"/>
    </xf>
    <xf numFmtId="4" fontId="14" fillId="0" borderId="0" xfId="2" applyNumberFormat="1" applyFont="1" applyBorder="1" applyAlignment="1">
      <alignment horizontal="right"/>
    </xf>
    <xf numFmtId="4" fontId="2" fillId="0" borderId="0" xfId="0" applyNumberFormat="1" applyFont="1" applyBorder="1"/>
    <xf numFmtId="164" fontId="11" fillId="0" borderId="5" xfId="0" applyNumberFormat="1" applyFont="1" applyBorder="1" applyAlignment="1">
      <alignment horizontal="right"/>
    </xf>
    <xf numFmtId="4" fontId="11" fillId="0" borderId="5" xfId="2" applyNumberFormat="1" applyFont="1" applyBorder="1" applyAlignment="1">
      <alignment horizontal="right" vertical="center" wrapText="1"/>
    </xf>
    <xf numFmtId="4" fontId="11" fillId="0" borderId="5" xfId="2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"/>
  <sheetViews>
    <sheetView tabSelected="1" view="pageBreakPreview" topLeftCell="A37" zoomScale="88" zoomScaleNormal="88" zoomScaleSheetLayoutView="88" workbookViewId="0">
      <selection activeCell="F1" sqref="F1:G1"/>
    </sheetView>
  </sheetViews>
  <sheetFormatPr defaultColWidth="8.85546875" defaultRowHeight="15" x14ac:dyDescent="0.25"/>
  <cols>
    <col min="1" max="1" width="41.28515625" style="6" customWidth="1"/>
    <col min="2" max="2" width="7.28515625" style="1" customWidth="1"/>
    <col min="3" max="3" width="5.7109375" style="1" customWidth="1"/>
    <col min="4" max="4" width="5.140625" style="1" customWidth="1"/>
    <col min="5" max="5" width="15.28515625" style="1" customWidth="1"/>
    <col min="6" max="6" width="8.42578125" style="1" customWidth="1"/>
    <col min="7" max="7" width="16.7109375" style="1" customWidth="1"/>
    <col min="8" max="8" width="19" style="1" customWidth="1"/>
    <col min="9" max="9" width="75.42578125" style="1" customWidth="1"/>
    <col min="10" max="13" width="8.85546875" style="1"/>
    <col min="14" max="14" width="16.28515625" style="1" customWidth="1"/>
    <col min="15" max="16384" width="8.85546875" style="1"/>
  </cols>
  <sheetData>
    <row r="1" spans="1:14" ht="63" customHeight="1" x14ac:dyDescent="0.25">
      <c r="F1" s="35" t="s">
        <v>162</v>
      </c>
      <c r="G1" s="35"/>
    </row>
    <row r="2" spans="1:14" ht="85.9" customHeight="1" thickBot="1" x14ac:dyDescent="0.3">
      <c r="A2" s="36" t="s">
        <v>101</v>
      </c>
      <c r="B2" s="36"/>
      <c r="C2" s="36"/>
      <c r="D2" s="36"/>
      <c r="E2" s="36"/>
      <c r="F2" s="36"/>
      <c r="G2" s="36"/>
    </row>
    <row r="3" spans="1:14" ht="31.5" x14ac:dyDescent="0.25">
      <c r="A3" s="30" t="s">
        <v>40</v>
      </c>
      <c r="B3" s="31" t="s">
        <v>35</v>
      </c>
      <c r="C3" s="32" t="s">
        <v>36</v>
      </c>
      <c r="D3" s="32" t="s">
        <v>37</v>
      </c>
      <c r="E3" s="32" t="s">
        <v>38</v>
      </c>
      <c r="F3" s="32" t="s">
        <v>39</v>
      </c>
      <c r="G3" s="33" t="s">
        <v>41</v>
      </c>
      <c r="H3" s="34" t="s">
        <v>161</v>
      </c>
    </row>
    <row r="4" spans="1:14" s="4" customFormat="1" ht="82.15" customHeight="1" x14ac:dyDescent="0.25">
      <c r="A4" s="13" t="s">
        <v>43</v>
      </c>
      <c r="B4" s="8" t="s">
        <v>135</v>
      </c>
      <c r="C4" s="9"/>
      <c r="D4" s="9"/>
      <c r="E4" s="9"/>
      <c r="F4" s="9"/>
      <c r="G4" s="26">
        <f>G5+G53+G58+G71+G78+G86+G96+G100+G115+G119+G124</f>
        <v>184368.25900000002</v>
      </c>
      <c r="H4" s="26">
        <f>H5+H53+H58+H71+H78+H86+H96+H100+H115+H119+H124</f>
        <v>183093.62899999999</v>
      </c>
    </row>
    <row r="5" spans="1:14" ht="27" customHeight="1" x14ac:dyDescent="0.25">
      <c r="A5" s="14" t="s">
        <v>45</v>
      </c>
      <c r="B5" s="11" t="s">
        <v>135</v>
      </c>
      <c r="C5" s="12" t="s">
        <v>0</v>
      </c>
      <c r="D5" s="12" t="s">
        <v>44</v>
      </c>
      <c r="E5" s="12"/>
      <c r="F5" s="12"/>
      <c r="G5" s="26">
        <f>G6+G19+G34</f>
        <v>38328.400000000001</v>
      </c>
      <c r="H5" s="26">
        <f>H6+H19+H34</f>
        <v>38001.07</v>
      </c>
      <c r="I5" s="15"/>
      <c r="J5" s="15"/>
      <c r="K5" s="15"/>
      <c r="L5" s="15"/>
      <c r="M5" s="15"/>
      <c r="N5" s="15"/>
    </row>
    <row r="6" spans="1:14" ht="90" x14ac:dyDescent="0.25">
      <c r="A6" s="10" t="s">
        <v>2</v>
      </c>
      <c r="B6" s="10" t="s">
        <v>42</v>
      </c>
      <c r="C6" s="10" t="s">
        <v>0</v>
      </c>
      <c r="D6" s="12" t="s">
        <v>1</v>
      </c>
      <c r="E6" s="10"/>
      <c r="F6" s="10"/>
      <c r="G6" s="27">
        <f>G7+G14+G11</f>
        <v>5287</v>
      </c>
      <c r="H6" s="27">
        <f>H7+H14+H11</f>
        <v>5247.4</v>
      </c>
      <c r="I6" s="16"/>
      <c r="J6" s="17"/>
      <c r="K6" s="17"/>
      <c r="L6" s="17"/>
      <c r="M6" s="17"/>
      <c r="N6" s="18"/>
    </row>
    <row r="7" spans="1:14" x14ac:dyDescent="0.25">
      <c r="A7" s="10" t="s">
        <v>102</v>
      </c>
      <c r="B7" s="10" t="s">
        <v>42</v>
      </c>
      <c r="C7" s="12" t="s">
        <v>0</v>
      </c>
      <c r="D7" s="12" t="s">
        <v>1</v>
      </c>
      <c r="E7" s="10" t="s">
        <v>100</v>
      </c>
      <c r="F7" s="10"/>
      <c r="G7" s="28">
        <f>G8</f>
        <v>1146</v>
      </c>
      <c r="H7" s="28">
        <f>H8</f>
        <v>1146</v>
      </c>
      <c r="I7" s="16"/>
      <c r="J7" s="17"/>
      <c r="K7" s="17"/>
      <c r="L7" s="17"/>
      <c r="M7" s="17"/>
      <c r="N7" s="18"/>
    </row>
    <row r="8" spans="1:14" ht="90" x14ac:dyDescent="0.25">
      <c r="A8" s="10" t="s">
        <v>46</v>
      </c>
      <c r="B8" s="10" t="s">
        <v>42</v>
      </c>
      <c r="C8" s="10" t="s">
        <v>0</v>
      </c>
      <c r="D8" s="12" t="s">
        <v>1</v>
      </c>
      <c r="E8" s="10" t="s">
        <v>47</v>
      </c>
      <c r="F8" s="10"/>
      <c r="G8" s="27">
        <f>G9</f>
        <v>1146</v>
      </c>
      <c r="H8" s="27">
        <f>H9</f>
        <v>1146</v>
      </c>
      <c r="I8" s="16"/>
      <c r="J8" s="17"/>
      <c r="K8" s="17"/>
      <c r="L8" s="17"/>
      <c r="M8" s="17"/>
      <c r="N8" s="18"/>
    </row>
    <row r="9" spans="1:14" ht="90" x14ac:dyDescent="0.25">
      <c r="A9" s="10" t="s">
        <v>46</v>
      </c>
      <c r="B9" s="10" t="s">
        <v>42</v>
      </c>
      <c r="C9" s="12" t="s">
        <v>0</v>
      </c>
      <c r="D9" s="12" t="s">
        <v>1</v>
      </c>
      <c r="E9" s="10" t="s">
        <v>47</v>
      </c>
      <c r="F9" s="10" t="s">
        <v>136</v>
      </c>
      <c r="G9" s="27">
        <v>1146</v>
      </c>
      <c r="H9" s="27">
        <v>1146</v>
      </c>
      <c r="I9" s="16"/>
      <c r="J9" s="17"/>
      <c r="K9" s="17"/>
      <c r="L9" s="17"/>
      <c r="M9" s="17"/>
      <c r="N9" s="18"/>
    </row>
    <row r="10" spans="1:14" x14ac:dyDescent="0.25">
      <c r="A10" s="10" t="s">
        <v>102</v>
      </c>
      <c r="B10" s="10" t="s">
        <v>42</v>
      </c>
      <c r="C10" s="12" t="s">
        <v>0</v>
      </c>
      <c r="D10" s="12" t="s">
        <v>1</v>
      </c>
      <c r="E10" s="10" t="s">
        <v>100</v>
      </c>
      <c r="F10" s="10"/>
      <c r="G10" s="28">
        <f t="shared" ref="G10:H12" si="0">G11</f>
        <v>3565</v>
      </c>
      <c r="H10" s="28">
        <f t="shared" si="0"/>
        <v>3564.22</v>
      </c>
      <c r="I10" s="19"/>
      <c r="J10" s="20"/>
      <c r="K10" s="20"/>
      <c r="L10" s="20"/>
      <c r="M10" s="20"/>
      <c r="N10" s="21"/>
    </row>
    <row r="11" spans="1:14" ht="63" customHeight="1" x14ac:dyDescent="0.25">
      <c r="A11" s="10" t="s">
        <v>103</v>
      </c>
      <c r="B11" s="10" t="s">
        <v>42</v>
      </c>
      <c r="C11" s="12" t="s">
        <v>0</v>
      </c>
      <c r="D11" s="12" t="s">
        <v>1</v>
      </c>
      <c r="E11" s="10" t="s">
        <v>100</v>
      </c>
      <c r="F11" s="10"/>
      <c r="G11" s="28">
        <f t="shared" si="0"/>
        <v>3565</v>
      </c>
      <c r="H11" s="28">
        <f t="shared" si="0"/>
        <v>3564.22</v>
      </c>
      <c r="I11" s="19"/>
      <c r="J11" s="20"/>
      <c r="K11" s="20"/>
      <c r="L11" s="20"/>
      <c r="M11" s="20"/>
      <c r="N11" s="21"/>
    </row>
    <row r="12" spans="1:14" ht="73.5" customHeight="1" x14ac:dyDescent="0.25">
      <c r="A12" s="10" t="s">
        <v>48</v>
      </c>
      <c r="B12" s="10" t="s">
        <v>42</v>
      </c>
      <c r="C12" s="10" t="s">
        <v>0</v>
      </c>
      <c r="D12" s="12" t="s">
        <v>1</v>
      </c>
      <c r="E12" s="10" t="s">
        <v>104</v>
      </c>
      <c r="F12" s="10"/>
      <c r="G12" s="27">
        <f t="shared" si="0"/>
        <v>3565</v>
      </c>
      <c r="H12" s="27">
        <f t="shared" si="0"/>
        <v>3564.22</v>
      </c>
      <c r="I12" s="16"/>
      <c r="J12" s="17"/>
      <c r="K12" s="17"/>
      <c r="L12" s="17"/>
      <c r="M12" s="17"/>
      <c r="N12" s="18"/>
    </row>
    <row r="13" spans="1:14" ht="75" x14ac:dyDescent="0.25">
      <c r="A13" s="10" t="s">
        <v>48</v>
      </c>
      <c r="B13" s="10" t="s">
        <v>42</v>
      </c>
      <c r="C13" s="12" t="s">
        <v>0</v>
      </c>
      <c r="D13" s="12" t="s">
        <v>1</v>
      </c>
      <c r="E13" s="10" t="s">
        <v>49</v>
      </c>
      <c r="F13" s="10" t="s">
        <v>136</v>
      </c>
      <c r="G13" s="27">
        <f>3754-189</f>
        <v>3565</v>
      </c>
      <c r="H13" s="27">
        <v>3564.22</v>
      </c>
      <c r="I13" s="16"/>
      <c r="J13" s="17"/>
      <c r="K13" s="17"/>
      <c r="L13" s="17"/>
      <c r="M13" s="17"/>
      <c r="N13" s="18"/>
    </row>
    <row r="14" spans="1:14" ht="41.25" customHeight="1" x14ac:dyDescent="0.25">
      <c r="A14" s="10" t="s">
        <v>102</v>
      </c>
      <c r="B14" s="10" t="s">
        <v>42</v>
      </c>
      <c r="C14" s="12" t="s">
        <v>0</v>
      </c>
      <c r="D14" s="12" t="s">
        <v>1</v>
      </c>
      <c r="E14" s="10" t="s">
        <v>100</v>
      </c>
      <c r="F14" s="10"/>
      <c r="G14" s="28">
        <f>G15</f>
        <v>576</v>
      </c>
      <c r="H14" s="28">
        <f>H15</f>
        <v>537.18000000000006</v>
      </c>
      <c r="I14" s="19"/>
      <c r="J14" s="20"/>
      <c r="K14" s="20"/>
      <c r="L14" s="20"/>
      <c r="M14" s="20"/>
      <c r="N14" s="21"/>
    </row>
    <row r="15" spans="1:14" ht="58.5" customHeight="1" x14ac:dyDescent="0.25">
      <c r="A15" s="10" t="s">
        <v>103</v>
      </c>
      <c r="B15" s="10" t="s">
        <v>42</v>
      </c>
      <c r="C15" s="10" t="s">
        <v>0</v>
      </c>
      <c r="D15" s="12" t="s">
        <v>1</v>
      </c>
      <c r="E15" s="10" t="s">
        <v>104</v>
      </c>
      <c r="F15" s="10"/>
      <c r="G15" s="27">
        <f>G18+G16</f>
        <v>576</v>
      </c>
      <c r="H15" s="27">
        <f>H18+H16</f>
        <v>537.18000000000006</v>
      </c>
      <c r="I15" s="16"/>
      <c r="J15" s="17"/>
      <c r="K15" s="17"/>
      <c r="L15" s="17"/>
      <c r="M15" s="17"/>
      <c r="N15" s="18"/>
    </row>
    <row r="16" spans="1:14" ht="105" x14ac:dyDescent="0.25">
      <c r="A16" s="10" t="s">
        <v>50</v>
      </c>
      <c r="B16" s="10" t="s">
        <v>42</v>
      </c>
      <c r="C16" s="12" t="s">
        <v>0</v>
      </c>
      <c r="D16" s="12" t="s">
        <v>1</v>
      </c>
      <c r="E16" s="10" t="s">
        <v>51</v>
      </c>
      <c r="F16" s="10" t="s">
        <v>137</v>
      </c>
      <c r="G16" s="27">
        <f>523-35</f>
        <v>488</v>
      </c>
      <c r="H16" s="27">
        <v>449.18</v>
      </c>
      <c r="I16" s="16"/>
      <c r="J16" s="17"/>
      <c r="K16" s="17"/>
      <c r="L16" s="17"/>
      <c r="M16" s="17"/>
      <c r="N16" s="18"/>
    </row>
    <row r="17" spans="1:14" ht="113.25" customHeight="1" x14ac:dyDescent="0.25">
      <c r="A17" s="10" t="s">
        <v>50</v>
      </c>
      <c r="B17" s="10" t="s">
        <v>42</v>
      </c>
      <c r="C17" s="12" t="s">
        <v>0</v>
      </c>
      <c r="D17" s="12" t="s">
        <v>1</v>
      </c>
      <c r="E17" s="10" t="s">
        <v>51</v>
      </c>
      <c r="F17" s="10"/>
      <c r="G17" s="27">
        <v>88</v>
      </c>
      <c r="H17" s="27">
        <v>88</v>
      </c>
      <c r="I17" s="19"/>
      <c r="J17" s="20"/>
      <c r="K17" s="20"/>
      <c r="L17" s="20"/>
      <c r="M17" s="20"/>
      <c r="N17" s="21"/>
    </row>
    <row r="18" spans="1:14" ht="108.75" customHeight="1" x14ac:dyDescent="0.25">
      <c r="A18" s="10" t="s">
        <v>50</v>
      </c>
      <c r="B18" s="10" t="s">
        <v>42</v>
      </c>
      <c r="C18" s="12" t="s">
        <v>0</v>
      </c>
      <c r="D18" s="12" t="s">
        <v>1</v>
      </c>
      <c r="E18" s="10" t="s">
        <v>51</v>
      </c>
      <c r="F18" s="10" t="s">
        <v>3</v>
      </c>
      <c r="G18" s="27">
        <v>88</v>
      </c>
      <c r="H18" s="27">
        <v>88</v>
      </c>
      <c r="I18" s="19"/>
      <c r="J18" s="20"/>
      <c r="K18" s="20"/>
      <c r="L18" s="20"/>
      <c r="M18" s="20"/>
      <c r="N18" s="21"/>
    </row>
    <row r="19" spans="1:14" ht="92.25" customHeight="1" x14ac:dyDescent="0.25">
      <c r="A19" s="10" t="s">
        <v>5</v>
      </c>
      <c r="B19" s="10" t="s">
        <v>42</v>
      </c>
      <c r="C19" s="10" t="s">
        <v>0</v>
      </c>
      <c r="D19" s="12" t="s">
        <v>4</v>
      </c>
      <c r="E19" s="10"/>
      <c r="F19" s="10"/>
      <c r="G19" s="27">
        <f>G20++G23+G30</f>
        <v>30984.9</v>
      </c>
      <c r="H19" s="27">
        <f>H20++H23+H30</f>
        <v>30884.09</v>
      </c>
      <c r="I19" s="19"/>
      <c r="J19" s="20"/>
      <c r="K19" s="20"/>
      <c r="L19" s="20"/>
      <c r="M19" s="20"/>
      <c r="N19" s="21"/>
    </row>
    <row r="20" spans="1:14" x14ac:dyDescent="0.25">
      <c r="A20" s="10" t="s">
        <v>102</v>
      </c>
      <c r="B20" s="10" t="s">
        <v>42</v>
      </c>
      <c r="C20" s="10" t="s">
        <v>0</v>
      </c>
      <c r="D20" s="12" t="s">
        <v>4</v>
      </c>
      <c r="E20" s="10" t="s">
        <v>100</v>
      </c>
      <c r="F20" s="10"/>
      <c r="G20" s="28">
        <f>G21</f>
        <v>25725</v>
      </c>
      <c r="H20" s="28">
        <f>H21</f>
        <v>25725</v>
      </c>
      <c r="I20" s="16"/>
      <c r="J20" s="17"/>
      <c r="K20" s="17"/>
      <c r="L20" s="17"/>
      <c r="M20" s="17"/>
      <c r="N20" s="18"/>
    </row>
    <row r="21" spans="1:14" ht="62.25" customHeight="1" x14ac:dyDescent="0.25">
      <c r="A21" s="10" t="s">
        <v>105</v>
      </c>
      <c r="B21" s="10" t="s">
        <v>42</v>
      </c>
      <c r="C21" s="10" t="s">
        <v>0</v>
      </c>
      <c r="D21" s="12" t="s">
        <v>4</v>
      </c>
      <c r="E21" s="10" t="s">
        <v>106</v>
      </c>
      <c r="F21" s="10"/>
      <c r="G21" s="27">
        <f>G22</f>
        <v>25725</v>
      </c>
      <c r="H21" s="27">
        <f>H22</f>
        <v>25725</v>
      </c>
      <c r="I21" s="16"/>
      <c r="J21" s="17"/>
      <c r="K21" s="17"/>
      <c r="L21" s="17"/>
      <c r="M21" s="17"/>
      <c r="N21" s="18"/>
    </row>
    <row r="22" spans="1:14" ht="105" x14ac:dyDescent="0.25">
      <c r="A22" s="10" t="s">
        <v>52</v>
      </c>
      <c r="B22" s="10" t="s">
        <v>42</v>
      </c>
      <c r="C22" s="10" t="s">
        <v>0</v>
      </c>
      <c r="D22" s="12" t="s">
        <v>4</v>
      </c>
      <c r="E22" s="10" t="s">
        <v>53</v>
      </c>
      <c r="F22" s="10" t="s">
        <v>136</v>
      </c>
      <c r="G22" s="27">
        <f>25553+172</f>
        <v>25725</v>
      </c>
      <c r="H22" s="27">
        <f>25553+172</f>
        <v>25725</v>
      </c>
      <c r="I22" s="16"/>
      <c r="J22" s="17"/>
      <c r="K22" s="17"/>
      <c r="L22" s="17"/>
      <c r="M22" s="17"/>
      <c r="N22" s="18"/>
    </row>
    <row r="23" spans="1:14" ht="21.75" customHeight="1" x14ac:dyDescent="0.25">
      <c r="A23" s="10" t="s">
        <v>102</v>
      </c>
      <c r="B23" s="10" t="s">
        <v>42</v>
      </c>
      <c r="C23" s="10" t="s">
        <v>0</v>
      </c>
      <c r="D23" s="12" t="s">
        <v>4</v>
      </c>
      <c r="E23" s="10" t="s">
        <v>100</v>
      </c>
      <c r="F23" s="10"/>
      <c r="G23" s="28">
        <f>G24</f>
        <v>3181.8999999999996</v>
      </c>
      <c r="H23" s="28">
        <f>H24</f>
        <v>3081.0899999999997</v>
      </c>
      <c r="I23" s="19"/>
      <c r="J23" s="20"/>
      <c r="K23" s="20"/>
      <c r="L23" s="20"/>
      <c r="M23" s="20"/>
      <c r="N23" s="21"/>
    </row>
    <row r="24" spans="1:14" ht="60" x14ac:dyDescent="0.25">
      <c r="A24" s="10" t="s">
        <v>105</v>
      </c>
      <c r="B24" s="10" t="s">
        <v>42</v>
      </c>
      <c r="C24" s="10" t="s">
        <v>0</v>
      </c>
      <c r="D24" s="12" t="s">
        <v>4</v>
      </c>
      <c r="E24" s="10" t="s">
        <v>106</v>
      </c>
      <c r="F24" s="10"/>
      <c r="G24" s="27">
        <f>G25</f>
        <v>3181.8999999999996</v>
      </c>
      <c r="H24" s="27">
        <f>H25</f>
        <v>3081.0899999999997</v>
      </c>
      <c r="I24" s="16"/>
      <c r="J24" s="17"/>
      <c r="K24" s="17"/>
      <c r="L24" s="17"/>
      <c r="M24" s="17"/>
      <c r="N24" s="18"/>
    </row>
    <row r="25" spans="1:14" ht="90" x14ac:dyDescent="0.25">
      <c r="A25" s="10" t="s">
        <v>54</v>
      </c>
      <c r="B25" s="10" t="s">
        <v>42</v>
      </c>
      <c r="C25" s="10" t="s">
        <v>0</v>
      </c>
      <c r="D25" s="12" t="s">
        <v>4</v>
      </c>
      <c r="E25" s="10" t="s">
        <v>55</v>
      </c>
      <c r="F25" s="10"/>
      <c r="G25" s="27">
        <f>G26+G27+G28+G29</f>
        <v>3181.8999999999996</v>
      </c>
      <c r="H25" s="27">
        <f>H26+H27+H28+H29</f>
        <v>3081.0899999999997</v>
      </c>
      <c r="I25" s="16"/>
      <c r="J25" s="17"/>
      <c r="K25" s="17"/>
      <c r="L25" s="17"/>
      <c r="M25" s="17"/>
      <c r="N25" s="18"/>
    </row>
    <row r="26" spans="1:14" ht="96.75" customHeight="1" x14ac:dyDescent="0.25">
      <c r="A26" s="10" t="s">
        <v>54</v>
      </c>
      <c r="B26" s="10" t="s">
        <v>42</v>
      </c>
      <c r="C26" s="10" t="s">
        <v>0</v>
      </c>
      <c r="D26" s="12" t="s">
        <v>4</v>
      </c>
      <c r="E26" s="10" t="s">
        <v>55</v>
      </c>
      <c r="F26" s="10" t="s">
        <v>136</v>
      </c>
      <c r="G26" s="27">
        <f>350-172</f>
        <v>178</v>
      </c>
      <c r="H26" s="27">
        <v>171.64</v>
      </c>
      <c r="I26" s="16"/>
      <c r="J26" s="17"/>
      <c r="K26" s="17"/>
      <c r="L26" s="17"/>
      <c r="M26" s="17"/>
      <c r="N26" s="18"/>
    </row>
    <row r="27" spans="1:14" ht="92.25" customHeight="1" x14ac:dyDescent="0.25">
      <c r="A27" s="10" t="s">
        <v>54</v>
      </c>
      <c r="B27" s="10" t="s">
        <v>42</v>
      </c>
      <c r="C27" s="10" t="s">
        <v>0</v>
      </c>
      <c r="D27" s="12" t="s">
        <v>4</v>
      </c>
      <c r="E27" s="10" t="s">
        <v>55</v>
      </c>
      <c r="F27" s="10" t="s">
        <v>137</v>
      </c>
      <c r="G27" s="27">
        <f>6456.78-3942-5</f>
        <v>2509.7799999999997</v>
      </c>
      <c r="H27" s="27">
        <v>2419.92</v>
      </c>
      <c r="I27" s="19"/>
      <c r="J27" s="20"/>
      <c r="K27" s="20"/>
      <c r="L27" s="20"/>
      <c r="M27" s="20"/>
      <c r="N27" s="21"/>
    </row>
    <row r="28" spans="1:14" ht="106.5" customHeight="1" x14ac:dyDescent="0.25">
      <c r="A28" s="10" t="s">
        <v>54</v>
      </c>
      <c r="B28" s="10" t="s">
        <v>42</v>
      </c>
      <c r="C28" s="10" t="s">
        <v>0</v>
      </c>
      <c r="D28" s="12" t="s">
        <v>4</v>
      </c>
      <c r="E28" s="10" t="s">
        <v>55</v>
      </c>
      <c r="F28" s="10" t="s">
        <v>3</v>
      </c>
      <c r="G28" s="27">
        <v>484.12</v>
      </c>
      <c r="H28" s="27">
        <v>484.12</v>
      </c>
      <c r="I28" s="19"/>
      <c r="J28" s="20"/>
      <c r="K28" s="20"/>
      <c r="L28" s="20"/>
      <c r="M28" s="20"/>
      <c r="N28" s="21"/>
    </row>
    <row r="29" spans="1:14" ht="103.5" customHeight="1" x14ac:dyDescent="0.25">
      <c r="A29" s="10" t="s">
        <v>54</v>
      </c>
      <c r="B29" s="10" t="s">
        <v>42</v>
      </c>
      <c r="C29" s="10" t="s">
        <v>0</v>
      </c>
      <c r="D29" s="12" t="s">
        <v>4</v>
      </c>
      <c r="E29" s="10" t="s">
        <v>55</v>
      </c>
      <c r="F29" s="10" t="s">
        <v>138</v>
      </c>
      <c r="G29" s="27">
        <v>10</v>
      </c>
      <c r="H29" s="27">
        <v>5.41</v>
      </c>
      <c r="I29" s="19"/>
      <c r="J29" s="20"/>
      <c r="K29" s="20"/>
      <c r="L29" s="20"/>
      <c r="M29" s="20"/>
      <c r="N29" s="21"/>
    </row>
    <row r="30" spans="1:14" ht="33" customHeight="1" x14ac:dyDescent="0.25">
      <c r="A30" s="10" t="s">
        <v>102</v>
      </c>
      <c r="B30" s="10" t="s">
        <v>42</v>
      </c>
      <c r="C30" s="10" t="s">
        <v>0</v>
      </c>
      <c r="D30" s="12" t="s">
        <v>4</v>
      </c>
      <c r="E30" s="10" t="s">
        <v>100</v>
      </c>
      <c r="F30" s="10"/>
      <c r="G30" s="28">
        <v>2078</v>
      </c>
      <c r="H30" s="28">
        <v>2078</v>
      </c>
      <c r="I30" s="19"/>
      <c r="J30" s="20"/>
      <c r="K30" s="20"/>
      <c r="L30" s="20"/>
      <c r="M30" s="20"/>
      <c r="N30" s="21"/>
    </row>
    <row r="31" spans="1:14" ht="86.25" customHeight="1" x14ac:dyDescent="0.25">
      <c r="A31" s="10" t="s">
        <v>107</v>
      </c>
      <c r="B31" s="10" t="s">
        <v>42</v>
      </c>
      <c r="C31" s="10" t="s">
        <v>0</v>
      </c>
      <c r="D31" s="12" t="s">
        <v>4</v>
      </c>
      <c r="E31" s="10" t="s">
        <v>108</v>
      </c>
      <c r="F31" s="10"/>
      <c r="G31" s="27">
        <v>2078</v>
      </c>
      <c r="H31" s="27">
        <v>2078</v>
      </c>
      <c r="I31" s="16"/>
      <c r="J31" s="17"/>
      <c r="K31" s="17"/>
      <c r="L31" s="17"/>
      <c r="M31" s="17"/>
      <c r="N31" s="18"/>
    </row>
    <row r="32" spans="1:14" ht="113.25" customHeight="1" x14ac:dyDescent="0.25">
      <c r="A32" s="10" t="s">
        <v>57</v>
      </c>
      <c r="B32" s="10" t="s">
        <v>42</v>
      </c>
      <c r="C32" s="10" t="s">
        <v>0</v>
      </c>
      <c r="D32" s="12" t="s">
        <v>4</v>
      </c>
      <c r="E32" s="10" t="s">
        <v>58</v>
      </c>
      <c r="F32" s="10"/>
      <c r="G32" s="27">
        <v>2078</v>
      </c>
      <c r="H32" s="27">
        <v>2078</v>
      </c>
      <c r="I32" s="16"/>
      <c r="J32" s="17"/>
      <c r="K32" s="17"/>
      <c r="L32" s="17"/>
      <c r="M32" s="17"/>
      <c r="N32" s="18"/>
    </row>
    <row r="33" spans="1:14" ht="105.75" customHeight="1" x14ac:dyDescent="0.25">
      <c r="A33" s="10" t="s">
        <v>57</v>
      </c>
      <c r="B33" s="10" t="s">
        <v>42</v>
      </c>
      <c r="C33" s="10" t="s">
        <v>0</v>
      </c>
      <c r="D33" s="12" t="s">
        <v>4</v>
      </c>
      <c r="E33" s="10" t="s">
        <v>58</v>
      </c>
      <c r="F33" s="10" t="s">
        <v>136</v>
      </c>
      <c r="G33" s="27">
        <v>2078</v>
      </c>
      <c r="H33" s="27">
        <v>2078</v>
      </c>
      <c r="I33" s="16"/>
      <c r="J33" s="17"/>
      <c r="K33" s="17"/>
      <c r="L33" s="17"/>
      <c r="M33" s="17"/>
      <c r="N33" s="18"/>
    </row>
    <row r="34" spans="1:14" ht="30" x14ac:dyDescent="0.25">
      <c r="A34" s="10" t="s">
        <v>8</v>
      </c>
      <c r="B34" s="10" t="s">
        <v>42</v>
      </c>
      <c r="C34" s="10" t="s">
        <v>0</v>
      </c>
      <c r="D34" s="12" t="s">
        <v>7</v>
      </c>
      <c r="E34" s="10"/>
      <c r="F34" s="10"/>
      <c r="G34" s="27">
        <f>G36+G38+G46+G49+G43</f>
        <v>2056.5</v>
      </c>
      <c r="H34" s="27">
        <f>H36+H38+H46+H49+H43</f>
        <v>1869.58</v>
      </c>
      <c r="I34" s="16"/>
      <c r="J34" s="17"/>
      <c r="K34" s="17"/>
      <c r="L34" s="17"/>
      <c r="M34" s="17"/>
      <c r="N34" s="18"/>
    </row>
    <row r="35" spans="1:14" x14ac:dyDescent="0.25">
      <c r="A35" s="10" t="s">
        <v>102</v>
      </c>
      <c r="B35" s="10" t="s">
        <v>42</v>
      </c>
      <c r="C35" s="10" t="s">
        <v>0</v>
      </c>
      <c r="D35" s="12" t="s">
        <v>7</v>
      </c>
      <c r="E35" s="10" t="s">
        <v>100</v>
      </c>
      <c r="F35" s="10"/>
      <c r="G35" s="28">
        <f>G36</f>
        <v>310</v>
      </c>
      <c r="H35" s="28">
        <f>H36</f>
        <v>202.79</v>
      </c>
      <c r="I35" s="19"/>
      <c r="J35" s="20"/>
      <c r="K35" s="20"/>
      <c r="L35" s="20"/>
      <c r="M35" s="20"/>
      <c r="N35" s="21"/>
    </row>
    <row r="36" spans="1:14" ht="60" x14ac:dyDescent="0.25">
      <c r="A36" s="10" t="s">
        <v>61</v>
      </c>
      <c r="B36" s="10" t="s">
        <v>42</v>
      </c>
      <c r="C36" s="10" t="s">
        <v>0</v>
      </c>
      <c r="D36" s="12" t="s">
        <v>7</v>
      </c>
      <c r="E36" s="10" t="s">
        <v>62</v>
      </c>
      <c r="F36" s="10"/>
      <c r="G36" s="27">
        <f>500-190</f>
        <v>310</v>
      </c>
      <c r="H36" s="27">
        <v>202.79</v>
      </c>
      <c r="I36" s="16"/>
      <c r="J36" s="17"/>
      <c r="K36" s="17"/>
      <c r="L36" s="17"/>
      <c r="M36" s="17"/>
      <c r="N36" s="18"/>
    </row>
    <row r="37" spans="1:14" ht="64.5" customHeight="1" x14ac:dyDescent="0.25">
      <c r="A37" s="10" t="s">
        <v>61</v>
      </c>
      <c r="B37" s="10" t="s">
        <v>42</v>
      </c>
      <c r="C37" s="10" t="s">
        <v>0</v>
      </c>
      <c r="D37" s="12" t="s">
        <v>7</v>
      </c>
      <c r="E37" s="10" t="s">
        <v>62</v>
      </c>
      <c r="F37" s="10" t="s">
        <v>137</v>
      </c>
      <c r="G37" s="27">
        <f>G36</f>
        <v>310</v>
      </c>
      <c r="H37" s="27">
        <f>H36</f>
        <v>202.79</v>
      </c>
      <c r="I37" s="16"/>
      <c r="J37" s="17"/>
      <c r="K37" s="17"/>
      <c r="L37" s="17"/>
      <c r="M37" s="17"/>
      <c r="N37" s="18"/>
    </row>
    <row r="38" spans="1:14" ht="41.25" customHeight="1" x14ac:dyDescent="0.25">
      <c r="A38" s="10" t="s">
        <v>102</v>
      </c>
      <c r="B38" s="10" t="s">
        <v>42</v>
      </c>
      <c r="C38" s="10" t="s">
        <v>0</v>
      </c>
      <c r="D38" s="12" t="s">
        <v>7</v>
      </c>
      <c r="E38" s="10" t="s">
        <v>100</v>
      </c>
      <c r="F38" s="10"/>
      <c r="G38" s="28">
        <f>G39</f>
        <v>1131</v>
      </c>
      <c r="H38" s="28">
        <f>H39</f>
        <v>1052.9000000000001</v>
      </c>
      <c r="I38" s="16"/>
      <c r="J38" s="17"/>
      <c r="K38" s="17"/>
      <c r="L38" s="17"/>
      <c r="M38" s="17"/>
      <c r="N38" s="18"/>
    </row>
    <row r="39" spans="1:14" ht="138.75" customHeight="1" x14ac:dyDescent="0.25">
      <c r="A39" s="10" t="s">
        <v>63</v>
      </c>
      <c r="B39" s="10" t="s">
        <v>42</v>
      </c>
      <c r="C39" s="10" t="s">
        <v>0</v>
      </c>
      <c r="D39" s="12" t="s">
        <v>7</v>
      </c>
      <c r="E39" s="10" t="s">
        <v>64</v>
      </c>
      <c r="F39" s="10"/>
      <c r="G39" s="27">
        <f>G40+G41</f>
        <v>1131</v>
      </c>
      <c r="H39" s="27">
        <f>H40+H41</f>
        <v>1052.9000000000001</v>
      </c>
      <c r="I39" s="19"/>
      <c r="J39" s="20"/>
      <c r="K39" s="20"/>
      <c r="L39" s="20"/>
      <c r="M39" s="20"/>
      <c r="N39" s="21"/>
    </row>
    <row r="40" spans="1:14" ht="140.25" customHeight="1" x14ac:dyDescent="0.25">
      <c r="A40" s="10" t="s">
        <v>63</v>
      </c>
      <c r="B40" s="10" t="s">
        <v>42</v>
      </c>
      <c r="C40" s="10" t="s">
        <v>0</v>
      </c>
      <c r="D40" s="12" t="s">
        <v>7</v>
      </c>
      <c r="E40" s="10" t="s">
        <v>64</v>
      </c>
      <c r="F40" s="10" t="s">
        <v>137</v>
      </c>
      <c r="G40" s="27">
        <f>1100-50</f>
        <v>1050</v>
      </c>
      <c r="H40" s="27">
        <v>971.9</v>
      </c>
      <c r="I40" s="16"/>
      <c r="J40" s="17"/>
      <c r="K40" s="17"/>
      <c r="L40" s="17"/>
      <c r="M40" s="17"/>
      <c r="N40" s="18"/>
    </row>
    <row r="41" spans="1:14" ht="139.5" customHeight="1" x14ac:dyDescent="0.25">
      <c r="A41" s="10" t="s">
        <v>63</v>
      </c>
      <c r="B41" s="10" t="s">
        <v>42</v>
      </c>
      <c r="C41" s="10" t="s">
        <v>0</v>
      </c>
      <c r="D41" s="12" t="s">
        <v>7</v>
      </c>
      <c r="E41" s="10" t="s">
        <v>64</v>
      </c>
      <c r="F41" s="10" t="s">
        <v>9</v>
      </c>
      <c r="G41" s="27">
        <f>263-182</f>
        <v>81</v>
      </c>
      <c r="H41" s="27">
        <f>263-182</f>
        <v>81</v>
      </c>
      <c r="I41" s="16"/>
      <c r="J41" s="17"/>
      <c r="K41" s="17"/>
      <c r="L41" s="17"/>
      <c r="M41" s="17"/>
      <c r="N41" s="18"/>
    </row>
    <row r="42" spans="1:14" ht="0.75" customHeight="1" x14ac:dyDescent="0.25">
      <c r="A42" s="10"/>
      <c r="B42" s="10"/>
      <c r="C42" s="10"/>
      <c r="D42" s="12"/>
      <c r="E42" s="10"/>
      <c r="F42" s="10"/>
      <c r="G42" s="27"/>
      <c r="H42" s="27"/>
      <c r="I42" s="19"/>
      <c r="J42" s="20"/>
      <c r="K42" s="20"/>
      <c r="L42" s="20"/>
      <c r="M42" s="20"/>
      <c r="N42" s="21"/>
    </row>
    <row r="43" spans="1:14" x14ac:dyDescent="0.25">
      <c r="A43" s="10" t="s">
        <v>102</v>
      </c>
      <c r="B43" s="10" t="s">
        <v>42</v>
      </c>
      <c r="C43" s="10" t="s">
        <v>0</v>
      </c>
      <c r="D43" s="12" t="s">
        <v>7</v>
      </c>
      <c r="E43" s="10" t="s">
        <v>100</v>
      </c>
      <c r="F43" s="10"/>
      <c r="G43" s="28">
        <f>G44+G45</f>
        <v>231.5</v>
      </c>
      <c r="H43" s="28">
        <f>H44+H45</f>
        <v>230.85</v>
      </c>
      <c r="I43" s="16"/>
      <c r="J43" s="17"/>
      <c r="K43" s="17"/>
      <c r="L43" s="17"/>
      <c r="M43" s="17"/>
      <c r="N43" s="18"/>
    </row>
    <row r="44" spans="1:14" ht="75" x14ac:dyDescent="0.25">
      <c r="A44" s="10" t="s">
        <v>10</v>
      </c>
      <c r="B44" s="10" t="s">
        <v>42</v>
      </c>
      <c r="C44" s="10" t="s">
        <v>0</v>
      </c>
      <c r="D44" s="12" t="s">
        <v>7</v>
      </c>
      <c r="E44" s="10" t="s">
        <v>65</v>
      </c>
      <c r="F44" s="10" t="s">
        <v>153</v>
      </c>
      <c r="G44" s="27">
        <v>3</v>
      </c>
      <c r="H44" s="27">
        <v>2.68</v>
      </c>
      <c r="I44" s="16"/>
      <c r="J44" s="17"/>
      <c r="K44" s="17"/>
      <c r="L44" s="17"/>
      <c r="M44" s="17"/>
      <c r="N44" s="18"/>
    </row>
    <row r="45" spans="1:14" ht="75" x14ac:dyDescent="0.25">
      <c r="A45" s="10" t="s">
        <v>10</v>
      </c>
      <c r="B45" s="10" t="s">
        <v>42</v>
      </c>
      <c r="C45" s="10" t="s">
        <v>0</v>
      </c>
      <c r="D45" s="12" t="s">
        <v>7</v>
      </c>
      <c r="E45" s="10" t="s">
        <v>65</v>
      </c>
      <c r="F45" s="10" t="s">
        <v>138</v>
      </c>
      <c r="G45" s="27">
        <f>240.5-12</f>
        <v>228.5</v>
      </c>
      <c r="H45" s="27">
        <v>228.17</v>
      </c>
      <c r="I45" s="19"/>
      <c r="J45" s="20"/>
      <c r="K45" s="20"/>
      <c r="L45" s="20"/>
      <c r="M45" s="20"/>
      <c r="N45" s="21"/>
    </row>
    <row r="46" spans="1:14" x14ac:dyDescent="0.25">
      <c r="A46" s="10" t="s">
        <v>102</v>
      </c>
      <c r="B46" s="10" t="s">
        <v>42</v>
      </c>
      <c r="C46" s="10" t="s">
        <v>0</v>
      </c>
      <c r="D46" s="12" t="s">
        <v>7</v>
      </c>
      <c r="E46" s="10" t="s">
        <v>100</v>
      </c>
      <c r="F46" s="10"/>
      <c r="G46" s="28">
        <f>G47</f>
        <v>383</v>
      </c>
      <c r="H46" s="28">
        <f>H47</f>
        <v>382.04</v>
      </c>
      <c r="I46" s="19"/>
      <c r="J46" s="20"/>
      <c r="K46" s="20"/>
      <c r="L46" s="20"/>
      <c r="M46" s="20"/>
      <c r="N46" s="21"/>
    </row>
    <row r="47" spans="1:14" ht="90" x14ac:dyDescent="0.25">
      <c r="A47" s="10" t="s">
        <v>66</v>
      </c>
      <c r="B47" s="10" t="s">
        <v>42</v>
      </c>
      <c r="C47" s="10" t="s">
        <v>0</v>
      </c>
      <c r="D47" s="12" t="s">
        <v>7</v>
      </c>
      <c r="E47" s="10" t="s">
        <v>67</v>
      </c>
      <c r="F47" s="10"/>
      <c r="G47" s="27">
        <f>G48</f>
        <v>383</v>
      </c>
      <c r="H47" s="27">
        <f>H48</f>
        <v>382.04</v>
      </c>
      <c r="I47" s="19"/>
      <c r="J47" s="20"/>
      <c r="K47" s="20"/>
      <c r="L47" s="20"/>
      <c r="M47" s="20"/>
      <c r="N47" s="21"/>
    </row>
    <row r="48" spans="1:14" ht="90" x14ac:dyDescent="0.25">
      <c r="A48" s="10" t="s">
        <v>66</v>
      </c>
      <c r="B48" s="10" t="s">
        <v>42</v>
      </c>
      <c r="C48" s="10" t="s">
        <v>0</v>
      </c>
      <c r="D48" s="12" t="s">
        <v>7</v>
      </c>
      <c r="E48" s="10" t="s">
        <v>67</v>
      </c>
      <c r="F48" s="10" t="s">
        <v>138</v>
      </c>
      <c r="G48" s="27">
        <f>400-17</f>
        <v>383</v>
      </c>
      <c r="H48" s="27">
        <v>382.04</v>
      </c>
      <c r="I48" s="16"/>
      <c r="J48" s="17"/>
      <c r="K48" s="17"/>
      <c r="L48" s="17"/>
      <c r="M48" s="17"/>
      <c r="N48" s="18"/>
    </row>
    <row r="49" spans="1:14" ht="42.75" customHeight="1" x14ac:dyDescent="0.25">
      <c r="A49" s="10" t="s">
        <v>102</v>
      </c>
      <c r="B49" s="10" t="s">
        <v>42</v>
      </c>
      <c r="C49" s="10" t="s">
        <v>0</v>
      </c>
      <c r="D49" s="12" t="s">
        <v>7</v>
      </c>
      <c r="E49" s="10" t="s">
        <v>148</v>
      </c>
      <c r="F49" s="10"/>
      <c r="G49" s="27">
        <v>1</v>
      </c>
      <c r="H49" s="27">
        <v>1</v>
      </c>
      <c r="I49" s="16"/>
      <c r="J49" s="17"/>
      <c r="K49" s="17"/>
      <c r="L49" s="17"/>
      <c r="M49" s="17"/>
      <c r="N49" s="18"/>
    </row>
    <row r="50" spans="1:14" ht="62.25" customHeight="1" x14ac:dyDescent="0.25">
      <c r="A50" s="10" t="s">
        <v>105</v>
      </c>
      <c r="B50" s="10" t="s">
        <v>42</v>
      </c>
      <c r="C50" s="10" t="s">
        <v>0</v>
      </c>
      <c r="D50" s="12" t="s">
        <v>7</v>
      </c>
      <c r="E50" s="10" t="s">
        <v>149</v>
      </c>
      <c r="F50" s="10"/>
      <c r="G50" s="27">
        <v>1</v>
      </c>
      <c r="H50" s="27">
        <v>1</v>
      </c>
      <c r="I50" s="19"/>
      <c r="J50" s="20"/>
      <c r="K50" s="20"/>
      <c r="L50" s="20"/>
      <c r="M50" s="20"/>
      <c r="N50" s="21"/>
    </row>
    <row r="51" spans="1:14" ht="90" x14ac:dyDescent="0.25">
      <c r="A51" s="10" t="s">
        <v>56</v>
      </c>
      <c r="B51" s="10" t="s">
        <v>42</v>
      </c>
      <c r="C51" s="10" t="s">
        <v>0</v>
      </c>
      <c r="D51" s="12" t="s">
        <v>7</v>
      </c>
      <c r="E51" s="10" t="s">
        <v>142</v>
      </c>
      <c r="F51" s="10"/>
      <c r="G51" s="27">
        <v>1</v>
      </c>
      <c r="H51" s="27">
        <v>1</v>
      </c>
      <c r="I51" s="16"/>
      <c r="J51" s="17"/>
      <c r="K51" s="17"/>
      <c r="L51" s="17"/>
      <c r="M51" s="17"/>
      <c r="N51" s="18"/>
    </row>
    <row r="52" spans="1:14" ht="109.5" customHeight="1" x14ac:dyDescent="0.25">
      <c r="A52" s="10" t="s">
        <v>56</v>
      </c>
      <c r="B52" s="10" t="s">
        <v>42</v>
      </c>
      <c r="C52" s="10" t="s">
        <v>0</v>
      </c>
      <c r="D52" s="12" t="s">
        <v>7</v>
      </c>
      <c r="E52" s="10" t="s">
        <v>150</v>
      </c>
      <c r="F52" s="10" t="s">
        <v>137</v>
      </c>
      <c r="G52" s="27">
        <v>1</v>
      </c>
      <c r="H52" s="27">
        <v>1</v>
      </c>
      <c r="I52" s="16"/>
      <c r="J52" s="17"/>
      <c r="K52" s="17"/>
      <c r="L52" s="17"/>
      <c r="M52" s="17"/>
      <c r="N52" s="18"/>
    </row>
    <row r="53" spans="1:14" ht="41.25" customHeight="1" x14ac:dyDescent="0.25">
      <c r="A53" s="10" t="s">
        <v>12</v>
      </c>
      <c r="B53" s="10" t="s">
        <v>42</v>
      </c>
      <c r="C53" s="10" t="s">
        <v>11</v>
      </c>
      <c r="D53" s="12" t="s">
        <v>1</v>
      </c>
      <c r="E53" s="10"/>
      <c r="F53" s="10"/>
      <c r="G53" s="28">
        <f>G54</f>
        <v>375.43</v>
      </c>
      <c r="H53" s="28">
        <f>H54</f>
        <v>375.43</v>
      </c>
      <c r="I53" s="19"/>
      <c r="J53" s="20"/>
      <c r="K53" s="20"/>
      <c r="L53" s="20"/>
      <c r="M53" s="20"/>
      <c r="N53" s="21"/>
    </row>
    <row r="54" spans="1:14" ht="42" customHeight="1" x14ac:dyDescent="0.25">
      <c r="A54" s="10" t="s">
        <v>102</v>
      </c>
      <c r="B54" s="10" t="s">
        <v>42</v>
      </c>
      <c r="C54" s="10" t="s">
        <v>11</v>
      </c>
      <c r="D54" s="12" t="s">
        <v>1</v>
      </c>
      <c r="E54" s="10" t="s">
        <v>100</v>
      </c>
      <c r="F54" s="10"/>
      <c r="G54" s="27">
        <f>G55</f>
        <v>375.43</v>
      </c>
      <c r="H54" s="27">
        <f>H55</f>
        <v>375.43</v>
      </c>
      <c r="I54" s="19"/>
      <c r="J54" s="20"/>
      <c r="K54" s="20"/>
      <c r="L54" s="20"/>
      <c r="M54" s="20"/>
      <c r="N54" s="21"/>
    </row>
    <row r="55" spans="1:14" ht="33.75" customHeight="1" x14ac:dyDescent="0.25">
      <c r="A55" s="10" t="s">
        <v>109</v>
      </c>
      <c r="B55" s="10" t="s">
        <v>42</v>
      </c>
      <c r="C55" s="10" t="s">
        <v>11</v>
      </c>
      <c r="D55" s="12" t="s">
        <v>1</v>
      </c>
      <c r="E55" s="10" t="s">
        <v>110</v>
      </c>
      <c r="F55" s="10"/>
      <c r="G55" s="27">
        <f>G56+G57</f>
        <v>375.43</v>
      </c>
      <c r="H55" s="27">
        <f>H56+H57</f>
        <v>375.43</v>
      </c>
      <c r="I55" s="19"/>
      <c r="J55" s="20"/>
      <c r="K55" s="20"/>
      <c r="L55" s="20"/>
      <c r="M55" s="20"/>
      <c r="N55" s="21"/>
    </row>
    <row r="56" spans="1:14" ht="95.25" customHeight="1" x14ac:dyDescent="0.25">
      <c r="A56" s="10" t="s">
        <v>59</v>
      </c>
      <c r="B56" s="10" t="s">
        <v>42</v>
      </c>
      <c r="C56" s="10" t="s">
        <v>11</v>
      </c>
      <c r="D56" s="12" t="s">
        <v>1</v>
      </c>
      <c r="E56" s="10" t="s">
        <v>60</v>
      </c>
      <c r="F56" s="10" t="s">
        <v>136</v>
      </c>
      <c r="G56" s="27">
        <v>365.11</v>
      </c>
      <c r="H56" s="27">
        <v>365.11</v>
      </c>
      <c r="I56" s="19"/>
      <c r="J56" s="20"/>
      <c r="K56" s="20"/>
      <c r="L56" s="20"/>
      <c r="M56" s="20"/>
      <c r="N56" s="21"/>
    </row>
    <row r="57" spans="1:14" ht="91.5" customHeight="1" x14ac:dyDescent="0.25">
      <c r="A57" s="10" t="s">
        <v>59</v>
      </c>
      <c r="B57" s="10" t="s">
        <v>42</v>
      </c>
      <c r="C57" s="10" t="s">
        <v>11</v>
      </c>
      <c r="D57" s="12" t="s">
        <v>1</v>
      </c>
      <c r="E57" s="10" t="s">
        <v>60</v>
      </c>
      <c r="F57" s="10" t="s">
        <v>137</v>
      </c>
      <c r="G57" s="27">
        <v>10.32</v>
      </c>
      <c r="H57" s="27">
        <v>10.32</v>
      </c>
      <c r="I57" s="19"/>
      <c r="J57" s="20"/>
      <c r="K57" s="20"/>
      <c r="L57" s="20"/>
      <c r="M57" s="20"/>
      <c r="N57" s="21"/>
    </row>
    <row r="58" spans="1:14" ht="77.25" customHeight="1" x14ac:dyDescent="0.25">
      <c r="A58" s="10" t="s">
        <v>14</v>
      </c>
      <c r="B58" s="10" t="s">
        <v>42</v>
      </c>
      <c r="C58" s="10" t="s">
        <v>1</v>
      </c>
      <c r="D58" s="12" t="s">
        <v>13</v>
      </c>
      <c r="E58" s="10"/>
      <c r="F58" s="10"/>
      <c r="G58" s="28">
        <f>G59+G63+G67</f>
        <v>2901</v>
      </c>
      <c r="H58" s="28">
        <f>H59+H63+H67</f>
        <v>2840.2200000000003</v>
      </c>
      <c r="I58" s="19"/>
      <c r="J58" s="20"/>
      <c r="K58" s="20"/>
      <c r="L58" s="20"/>
      <c r="M58" s="20"/>
      <c r="N58" s="21"/>
    </row>
    <row r="59" spans="1:14" ht="62.25" customHeight="1" x14ac:dyDescent="0.25">
      <c r="A59" s="10" t="s">
        <v>152</v>
      </c>
      <c r="B59" s="10" t="s">
        <v>42</v>
      </c>
      <c r="C59" s="10" t="s">
        <v>1</v>
      </c>
      <c r="D59" s="12" t="s">
        <v>13</v>
      </c>
      <c r="E59" s="10" t="s">
        <v>111</v>
      </c>
      <c r="F59" s="10"/>
      <c r="G59" s="27">
        <f t="shared" ref="G59:H61" si="1">G60</f>
        <v>253</v>
      </c>
      <c r="H59" s="27">
        <f t="shared" si="1"/>
        <v>252.05</v>
      </c>
      <c r="I59" s="19"/>
      <c r="J59" s="20"/>
      <c r="K59" s="20"/>
      <c r="L59" s="20"/>
      <c r="M59" s="20"/>
      <c r="N59" s="21"/>
    </row>
    <row r="60" spans="1:14" ht="66" customHeight="1" x14ac:dyDescent="0.25">
      <c r="A60" s="10" t="s">
        <v>15</v>
      </c>
      <c r="B60" s="10" t="s">
        <v>42</v>
      </c>
      <c r="C60" s="10" t="s">
        <v>1</v>
      </c>
      <c r="D60" s="12" t="s">
        <v>13</v>
      </c>
      <c r="E60" s="10" t="s">
        <v>112</v>
      </c>
      <c r="F60" s="10"/>
      <c r="G60" s="27">
        <f t="shared" si="1"/>
        <v>253</v>
      </c>
      <c r="H60" s="27">
        <f t="shared" si="1"/>
        <v>252.05</v>
      </c>
      <c r="I60" s="19"/>
      <c r="J60" s="20"/>
      <c r="K60" s="20"/>
      <c r="L60" s="20"/>
      <c r="M60" s="20"/>
      <c r="N60" s="21"/>
    </row>
    <row r="61" spans="1:14" ht="60" customHeight="1" x14ac:dyDescent="0.25">
      <c r="A61" s="10" t="s">
        <v>80</v>
      </c>
      <c r="B61" s="10" t="s">
        <v>42</v>
      </c>
      <c r="C61" s="10" t="s">
        <v>1</v>
      </c>
      <c r="D61" s="12" t="s">
        <v>13</v>
      </c>
      <c r="E61" s="10" t="s">
        <v>81</v>
      </c>
      <c r="F61" s="10"/>
      <c r="G61" s="27">
        <f t="shared" si="1"/>
        <v>253</v>
      </c>
      <c r="H61" s="27">
        <f t="shared" si="1"/>
        <v>252.05</v>
      </c>
      <c r="I61" s="19"/>
      <c r="J61" s="20"/>
      <c r="K61" s="20"/>
      <c r="L61" s="20"/>
      <c r="M61" s="20"/>
      <c r="N61" s="21"/>
    </row>
    <row r="62" spans="1:14" ht="45" x14ac:dyDescent="0.25">
      <c r="A62" s="10" t="s">
        <v>80</v>
      </c>
      <c r="B62" s="10" t="s">
        <v>42</v>
      </c>
      <c r="C62" s="10" t="s">
        <v>1</v>
      </c>
      <c r="D62" s="12" t="s">
        <v>13</v>
      </c>
      <c r="E62" s="10" t="s">
        <v>81</v>
      </c>
      <c r="F62" s="10" t="s">
        <v>137</v>
      </c>
      <c r="G62" s="27">
        <f>610-200-60-97</f>
        <v>253</v>
      </c>
      <c r="H62" s="27">
        <v>252.05</v>
      </c>
      <c r="I62" s="16"/>
      <c r="J62" s="17"/>
      <c r="K62" s="17"/>
      <c r="L62" s="17"/>
      <c r="M62" s="17"/>
      <c r="N62" s="18"/>
    </row>
    <row r="63" spans="1:14" ht="56.25" customHeight="1" x14ac:dyDescent="0.25">
      <c r="A63" s="10" t="s">
        <v>158</v>
      </c>
      <c r="B63" s="10" t="s">
        <v>42</v>
      </c>
      <c r="C63" s="10" t="s">
        <v>1</v>
      </c>
      <c r="D63" s="12" t="s">
        <v>13</v>
      </c>
      <c r="E63" s="10" t="s">
        <v>111</v>
      </c>
      <c r="F63" s="10"/>
      <c r="G63" s="27">
        <f>G66</f>
        <v>670</v>
      </c>
      <c r="H63" s="27">
        <f>H66</f>
        <v>613.13</v>
      </c>
      <c r="I63" s="16"/>
      <c r="J63" s="17"/>
      <c r="K63" s="17"/>
      <c r="L63" s="17"/>
      <c r="M63" s="17"/>
      <c r="N63" s="18"/>
    </row>
    <row r="64" spans="1:14" ht="45.75" customHeight="1" x14ac:dyDescent="0.25">
      <c r="A64" s="10" t="s">
        <v>113</v>
      </c>
      <c r="B64" s="10" t="s">
        <v>42</v>
      </c>
      <c r="C64" s="10" t="s">
        <v>1</v>
      </c>
      <c r="D64" s="12" t="s">
        <v>13</v>
      </c>
      <c r="E64" s="10" t="s">
        <v>114</v>
      </c>
      <c r="F64" s="10"/>
      <c r="G64" s="27">
        <f>G66</f>
        <v>670</v>
      </c>
      <c r="H64" s="27">
        <f>H66</f>
        <v>613.13</v>
      </c>
      <c r="I64" s="19"/>
      <c r="J64" s="20"/>
      <c r="K64" s="20"/>
      <c r="L64" s="20"/>
      <c r="M64" s="20"/>
      <c r="N64" s="21"/>
    </row>
    <row r="65" spans="1:14" ht="53.25" customHeight="1" x14ac:dyDescent="0.25">
      <c r="A65" s="10" t="s">
        <v>82</v>
      </c>
      <c r="B65" s="10" t="s">
        <v>42</v>
      </c>
      <c r="C65" s="10" t="s">
        <v>1</v>
      </c>
      <c r="D65" s="12" t="s">
        <v>13</v>
      </c>
      <c r="E65" s="10" t="s">
        <v>83</v>
      </c>
      <c r="F65" s="10"/>
      <c r="G65" s="27">
        <f>G66</f>
        <v>670</v>
      </c>
      <c r="H65" s="27">
        <f>H66</f>
        <v>613.13</v>
      </c>
      <c r="I65" s="16"/>
      <c r="J65" s="17"/>
      <c r="K65" s="17"/>
      <c r="L65" s="17"/>
      <c r="M65" s="17"/>
      <c r="N65" s="18"/>
    </row>
    <row r="66" spans="1:14" ht="57" customHeight="1" x14ac:dyDescent="0.25">
      <c r="A66" s="10" t="s">
        <v>82</v>
      </c>
      <c r="B66" s="10" t="s">
        <v>42</v>
      </c>
      <c r="C66" s="10" t="s">
        <v>1</v>
      </c>
      <c r="D66" s="12" t="s">
        <v>13</v>
      </c>
      <c r="E66" s="10" t="s">
        <v>83</v>
      </c>
      <c r="F66" s="10" t="s">
        <v>137</v>
      </c>
      <c r="G66" s="27">
        <f>720-50</f>
        <v>670</v>
      </c>
      <c r="H66" s="27">
        <v>613.13</v>
      </c>
      <c r="I66" s="16"/>
      <c r="J66" s="17"/>
      <c r="K66" s="17"/>
      <c r="L66" s="17"/>
      <c r="M66" s="17"/>
      <c r="N66" s="18"/>
    </row>
    <row r="67" spans="1:14" ht="60" customHeight="1" x14ac:dyDescent="0.25">
      <c r="A67" s="10" t="s">
        <v>158</v>
      </c>
      <c r="B67" s="10" t="s">
        <v>42</v>
      </c>
      <c r="C67" s="10" t="s">
        <v>1</v>
      </c>
      <c r="D67" s="12" t="s">
        <v>13</v>
      </c>
      <c r="E67" s="10" t="s">
        <v>111</v>
      </c>
      <c r="F67" s="10"/>
      <c r="G67" s="27">
        <f t="shared" ref="G67:H69" si="2">G68</f>
        <v>1978</v>
      </c>
      <c r="H67" s="27">
        <f t="shared" si="2"/>
        <v>1975.04</v>
      </c>
      <c r="I67" s="16"/>
      <c r="J67" s="17"/>
      <c r="K67" s="17"/>
      <c r="L67" s="17"/>
      <c r="M67" s="17"/>
      <c r="N67" s="18"/>
    </row>
    <row r="68" spans="1:14" ht="61.5" customHeight="1" x14ac:dyDescent="0.25">
      <c r="A68" s="10" t="s">
        <v>115</v>
      </c>
      <c r="B68" s="10" t="s">
        <v>42</v>
      </c>
      <c r="C68" s="10" t="s">
        <v>1</v>
      </c>
      <c r="D68" s="12" t="s">
        <v>13</v>
      </c>
      <c r="E68" s="10" t="s">
        <v>116</v>
      </c>
      <c r="F68" s="10"/>
      <c r="G68" s="27">
        <f t="shared" si="2"/>
        <v>1978</v>
      </c>
      <c r="H68" s="27">
        <f t="shared" si="2"/>
        <v>1975.04</v>
      </c>
      <c r="I68" s="16"/>
      <c r="J68" s="17"/>
      <c r="K68" s="17"/>
      <c r="L68" s="17"/>
      <c r="M68" s="17"/>
      <c r="N68" s="18"/>
    </row>
    <row r="69" spans="1:14" ht="73.5" customHeight="1" x14ac:dyDescent="0.25">
      <c r="A69" s="10" t="s">
        <v>84</v>
      </c>
      <c r="B69" s="10" t="s">
        <v>42</v>
      </c>
      <c r="C69" s="10" t="s">
        <v>1</v>
      </c>
      <c r="D69" s="12" t="s">
        <v>13</v>
      </c>
      <c r="E69" s="10" t="s">
        <v>85</v>
      </c>
      <c r="F69" s="10"/>
      <c r="G69" s="27">
        <f t="shared" si="2"/>
        <v>1978</v>
      </c>
      <c r="H69" s="27">
        <f t="shared" si="2"/>
        <v>1975.04</v>
      </c>
      <c r="I69" s="19"/>
      <c r="J69" s="20"/>
      <c r="K69" s="20"/>
      <c r="L69" s="20"/>
      <c r="M69" s="20"/>
      <c r="N69" s="21"/>
    </row>
    <row r="70" spans="1:14" ht="84.75" customHeight="1" x14ac:dyDescent="0.25">
      <c r="A70" s="10" t="s">
        <v>84</v>
      </c>
      <c r="B70" s="10" t="s">
        <v>42</v>
      </c>
      <c r="C70" s="10" t="s">
        <v>1</v>
      </c>
      <c r="D70" s="12" t="s">
        <v>13</v>
      </c>
      <c r="E70" s="10" t="s">
        <v>85</v>
      </c>
      <c r="F70" s="10" t="s">
        <v>137</v>
      </c>
      <c r="G70" s="27">
        <f>3240-1262</f>
        <v>1978</v>
      </c>
      <c r="H70" s="27">
        <v>1975.04</v>
      </c>
      <c r="I70" s="19"/>
      <c r="J70" s="20"/>
      <c r="K70" s="20"/>
      <c r="L70" s="20"/>
      <c r="M70" s="20"/>
      <c r="N70" s="21"/>
    </row>
    <row r="71" spans="1:14" ht="30" x14ac:dyDescent="0.25">
      <c r="A71" s="10" t="s">
        <v>16</v>
      </c>
      <c r="B71" s="10" t="s">
        <v>42</v>
      </c>
      <c r="C71" s="10" t="s">
        <v>4</v>
      </c>
      <c r="D71" s="12" t="s">
        <v>13</v>
      </c>
      <c r="E71" s="10"/>
      <c r="F71" s="10"/>
      <c r="G71" s="27">
        <f>G72</f>
        <v>51288.319000000003</v>
      </c>
      <c r="H71" s="27">
        <f>H72</f>
        <v>51288.319000000003</v>
      </c>
      <c r="I71" s="16"/>
      <c r="J71" s="17"/>
      <c r="K71" s="17"/>
      <c r="L71" s="17"/>
      <c r="M71" s="17"/>
      <c r="N71" s="18"/>
    </row>
    <row r="72" spans="1:14" ht="45" x14ac:dyDescent="0.25">
      <c r="A72" s="10" t="s">
        <v>159</v>
      </c>
      <c r="B72" s="10" t="s">
        <v>42</v>
      </c>
      <c r="C72" s="10" t="s">
        <v>4</v>
      </c>
      <c r="D72" s="12" t="s">
        <v>13</v>
      </c>
      <c r="E72" s="10" t="s">
        <v>117</v>
      </c>
      <c r="F72" s="10"/>
      <c r="G72" s="27">
        <f>G73+G76</f>
        <v>51288.319000000003</v>
      </c>
      <c r="H72" s="27">
        <f>H73+H76</f>
        <v>51288.319000000003</v>
      </c>
      <c r="I72" s="16"/>
      <c r="J72" s="17"/>
      <c r="K72" s="17"/>
      <c r="L72" s="17"/>
      <c r="M72" s="17"/>
      <c r="N72" s="18"/>
    </row>
    <row r="73" spans="1:14" x14ac:dyDescent="0.25">
      <c r="A73" s="10" t="s">
        <v>17</v>
      </c>
      <c r="B73" s="10" t="s">
        <v>42</v>
      </c>
      <c r="C73" s="10" t="s">
        <v>4</v>
      </c>
      <c r="D73" s="12" t="s">
        <v>13</v>
      </c>
      <c r="E73" s="10" t="s">
        <v>118</v>
      </c>
      <c r="F73" s="10"/>
      <c r="G73" s="27">
        <f>G74</f>
        <v>51161.089</v>
      </c>
      <c r="H73" s="27">
        <f>H74</f>
        <v>51161.089</v>
      </c>
      <c r="I73" s="19"/>
      <c r="J73" s="20"/>
      <c r="K73" s="20"/>
      <c r="L73" s="20"/>
      <c r="M73" s="20"/>
      <c r="N73" s="21"/>
    </row>
    <row r="74" spans="1:14" ht="30.75" customHeight="1" x14ac:dyDescent="0.25">
      <c r="A74" s="10" t="s">
        <v>86</v>
      </c>
      <c r="B74" s="10" t="s">
        <v>42</v>
      </c>
      <c r="C74" s="10" t="s">
        <v>4</v>
      </c>
      <c r="D74" s="12" t="s">
        <v>13</v>
      </c>
      <c r="E74" s="10" t="s">
        <v>87</v>
      </c>
      <c r="F74" s="10"/>
      <c r="G74" s="28">
        <f>G75</f>
        <v>51161.089</v>
      </c>
      <c r="H74" s="28">
        <f>H75</f>
        <v>51161.089</v>
      </c>
      <c r="I74" s="16"/>
      <c r="J74" s="17"/>
      <c r="K74" s="17"/>
      <c r="L74" s="17"/>
      <c r="M74" s="17"/>
      <c r="N74" s="18"/>
    </row>
    <row r="75" spans="1:14" ht="75" x14ac:dyDescent="0.25">
      <c r="A75" s="10" t="s">
        <v>86</v>
      </c>
      <c r="B75" s="10" t="s">
        <v>42</v>
      </c>
      <c r="C75" s="10" t="s">
        <v>4</v>
      </c>
      <c r="D75" s="12" t="s">
        <v>13</v>
      </c>
      <c r="E75" s="10" t="s">
        <v>87</v>
      </c>
      <c r="F75" s="10" t="s">
        <v>140</v>
      </c>
      <c r="G75" s="27">
        <v>51161.089</v>
      </c>
      <c r="H75" s="27">
        <v>51161.089</v>
      </c>
      <c r="I75" s="19"/>
      <c r="J75" s="20"/>
      <c r="K75" s="20"/>
      <c r="L75" s="20"/>
      <c r="M75" s="20"/>
      <c r="N75" s="21"/>
    </row>
    <row r="76" spans="1:14" ht="90" x14ac:dyDescent="0.25">
      <c r="A76" s="10" t="s">
        <v>143</v>
      </c>
      <c r="B76" s="10" t="s">
        <v>42</v>
      </c>
      <c r="C76" s="10" t="s">
        <v>4</v>
      </c>
      <c r="D76" s="12" t="s">
        <v>13</v>
      </c>
      <c r="E76" s="10" t="s">
        <v>144</v>
      </c>
      <c r="F76" s="10"/>
      <c r="G76" s="28">
        <v>127.23</v>
      </c>
      <c r="H76" s="28">
        <v>127.23</v>
      </c>
      <c r="I76" s="16"/>
      <c r="J76" s="17"/>
      <c r="K76" s="17"/>
      <c r="L76" s="17"/>
      <c r="M76" s="17"/>
      <c r="N76" s="18"/>
    </row>
    <row r="77" spans="1:14" ht="90" x14ac:dyDescent="0.25">
      <c r="A77" s="10" t="s">
        <v>143</v>
      </c>
      <c r="B77" s="10" t="s">
        <v>42</v>
      </c>
      <c r="C77" s="10" t="s">
        <v>4</v>
      </c>
      <c r="D77" s="12" t="s">
        <v>13</v>
      </c>
      <c r="E77" s="10" t="s">
        <v>144</v>
      </c>
      <c r="F77" s="10" t="s">
        <v>137</v>
      </c>
      <c r="G77" s="27">
        <v>127.23</v>
      </c>
      <c r="H77" s="27">
        <v>127.23</v>
      </c>
      <c r="I77" s="19"/>
      <c r="J77" s="20"/>
      <c r="K77" s="20"/>
      <c r="L77" s="20"/>
      <c r="M77" s="20"/>
      <c r="N77" s="21"/>
    </row>
    <row r="78" spans="1:14" ht="30" x14ac:dyDescent="0.25">
      <c r="A78" s="10" t="s">
        <v>19</v>
      </c>
      <c r="B78" s="10" t="s">
        <v>42</v>
      </c>
      <c r="C78" s="10" t="s">
        <v>4</v>
      </c>
      <c r="D78" s="12" t="s">
        <v>18</v>
      </c>
      <c r="E78" s="10"/>
      <c r="F78" s="10"/>
      <c r="G78" s="28">
        <f>G79+G82</f>
        <v>1735</v>
      </c>
      <c r="H78" s="28">
        <f>H79+H82</f>
        <v>1730.04</v>
      </c>
      <c r="I78" s="16"/>
      <c r="J78" s="17"/>
      <c r="K78" s="17"/>
      <c r="L78" s="17"/>
      <c r="M78" s="17"/>
      <c r="N78" s="18"/>
    </row>
    <row r="79" spans="1:14" x14ac:dyDescent="0.25">
      <c r="A79" s="10" t="s">
        <v>102</v>
      </c>
      <c r="B79" s="10" t="s">
        <v>42</v>
      </c>
      <c r="C79" s="10" t="s">
        <v>4</v>
      </c>
      <c r="D79" s="12" t="s">
        <v>18</v>
      </c>
      <c r="E79" s="10" t="s">
        <v>100</v>
      </c>
      <c r="F79" s="10"/>
      <c r="G79" s="27">
        <f>G80</f>
        <v>1050</v>
      </c>
      <c r="H79" s="27">
        <f>H80</f>
        <v>1045.04</v>
      </c>
      <c r="I79" s="16"/>
      <c r="J79" s="17"/>
      <c r="K79" s="17"/>
      <c r="L79" s="17"/>
      <c r="M79" s="17"/>
      <c r="N79" s="18"/>
    </row>
    <row r="80" spans="1:14" ht="70.5" customHeight="1" x14ac:dyDescent="0.25">
      <c r="A80" s="10" t="s">
        <v>71</v>
      </c>
      <c r="B80" s="10" t="s">
        <v>42</v>
      </c>
      <c r="C80" s="10" t="s">
        <v>4</v>
      </c>
      <c r="D80" s="12" t="s">
        <v>18</v>
      </c>
      <c r="E80" s="10" t="s">
        <v>72</v>
      </c>
      <c r="F80" s="10"/>
      <c r="G80" s="27">
        <f>G81</f>
        <v>1050</v>
      </c>
      <c r="H80" s="27">
        <f>H81</f>
        <v>1045.04</v>
      </c>
      <c r="I80" s="16"/>
      <c r="J80" s="17"/>
      <c r="K80" s="17"/>
      <c r="L80" s="17"/>
      <c r="M80" s="17"/>
      <c r="N80" s="18"/>
    </row>
    <row r="81" spans="1:14" ht="70.5" customHeight="1" x14ac:dyDescent="0.25">
      <c r="A81" s="10" t="s">
        <v>71</v>
      </c>
      <c r="B81" s="10" t="s">
        <v>42</v>
      </c>
      <c r="C81" s="10" t="s">
        <v>4</v>
      </c>
      <c r="D81" s="12" t="s">
        <v>18</v>
      </c>
      <c r="E81" s="10" t="s">
        <v>72</v>
      </c>
      <c r="F81" s="10" t="s">
        <v>137</v>
      </c>
      <c r="G81" s="27">
        <f>1500-450</f>
        <v>1050</v>
      </c>
      <c r="H81" s="27">
        <v>1045.04</v>
      </c>
      <c r="I81" s="16"/>
      <c r="J81" s="17"/>
      <c r="K81" s="17"/>
      <c r="L81" s="17"/>
      <c r="M81" s="17"/>
      <c r="N81" s="18"/>
    </row>
    <row r="82" spans="1:14" ht="60" customHeight="1" x14ac:dyDescent="0.25">
      <c r="A82" s="10" t="s">
        <v>159</v>
      </c>
      <c r="B82" s="10" t="s">
        <v>42</v>
      </c>
      <c r="C82" s="10" t="s">
        <v>4</v>
      </c>
      <c r="D82" s="12" t="s">
        <v>18</v>
      </c>
      <c r="E82" s="10" t="s">
        <v>117</v>
      </c>
      <c r="F82" s="10"/>
      <c r="G82" s="27">
        <f t="shared" ref="G82:H84" si="3">G83</f>
        <v>685</v>
      </c>
      <c r="H82" s="27">
        <f t="shared" si="3"/>
        <v>685</v>
      </c>
      <c r="I82" s="16"/>
      <c r="J82" s="17"/>
      <c r="K82" s="17"/>
      <c r="L82" s="17"/>
      <c r="M82" s="17"/>
      <c r="N82" s="18"/>
    </row>
    <row r="83" spans="1:14" ht="59.25" customHeight="1" x14ac:dyDescent="0.25">
      <c r="A83" s="10" t="s">
        <v>119</v>
      </c>
      <c r="B83" s="10" t="s">
        <v>42</v>
      </c>
      <c r="C83" s="10" t="s">
        <v>4</v>
      </c>
      <c r="D83" s="12" t="s">
        <v>18</v>
      </c>
      <c r="E83" s="10" t="s">
        <v>120</v>
      </c>
      <c r="F83" s="10"/>
      <c r="G83" s="27">
        <f t="shared" si="3"/>
        <v>685</v>
      </c>
      <c r="H83" s="27">
        <f t="shared" si="3"/>
        <v>685</v>
      </c>
      <c r="I83" s="16"/>
      <c r="J83" s="17"/>
      <c r="K83" s="17"/>
      <c r="L83" s="17"/>
      <c r="M83" s="17"/>
      <c r="N83" s="18"/>
    </row>
    <row r="84" spans="1:14" ht="60" x14ac:dyDescent="0.25">
      <c r="A84" s="10" t="s">
        <v>92</v>
      </c>
      <c r="B84" s="10" t="s">
        <v>42</v>
      </c>
      <c r="C84" s="10" t="s">
        <v>4</v>
      </c>
      <c r="D84" s="12" t="s">
        <v>18</v>
      </c>
      <c r="E84" s="10" t="s">
        <v>93</v>
      </c>
      <c r="F84" s="10"/>
      <c r="G84" s="27">
        <f t="shared" si="3"/>
        <v>685</v>
      </c>
      <c r="H84" s="27">
        <f t="shared" si="3"/>
        <v>685</v>
      </c>
      <c r="I84" s="16"/>
      <c r="J84" s="17"/>
      <c r="K84" s="17"/>
      <c r="L84" s="17"/>
      <c r="M84" s="17"/>
      <c r="N84" s="18"/>
    </row>
    <row r="85" spans="1:14" ht="60" x14ac:dyDescent="0.25">
      <c r="A85" s="10" t="s">
        <v>92</v>
      </c>
      <c r="B85" s="10" t="s">
        <v>42</v>
      </c>
      <c r="C85" s="10" t="s">
        <v>4</v>
      </c>
      <c r="D85" s="12" t="s">
        <v>18</v>
      </c>
      <c r="E85" s="10" t="s">
        <v>93</v>
      </c>
      <c r="F85" s="10" t="s">
        <v>140</v>
      </c>
      <c r="G85" s="27">
        <v>685</v>
      </c>
      <c r="H85" s="27">
        <v>685</v>
      </c>
      <c r="I85" s="19"/>
      <c r="J85" s="20"/>
      <c r="K85" s="20"/>
      <c r="L85" s="20"/>
      <c r="M85" s="20"/>
      <c r="N85" s="21"/>
    </row>
    <row r="86" spans="1:14" x14ac:dyDescent="0.25">
      <c r="A86" s="10" t="s">
        <v>21</v>
      </c>
      <c r="B86" s="10" t="s">
        <v>42</v>
      </c>
      <c r="C86" s="10" t="s">
        <v>20</v>
      </c>
      <c r="D86" s="12" t="s">
        <v>0</v>
      </c>
      <c r="E86" s="10"/>
      <c r="F86" s="10"/>
      <c r="G86" s="27">
        <f>G87+G90</f>
        <v>3862.48</v>
      </c>
      <c r="H86" s="27">
        <f>H87+H90</f>
        <v>3371.8700000000003</v>
      </c>
      <c r="I86" s="16"/>
      <c r="J86" s="17"/>
      <c r="K86" s="17"/>
      <c r="L86" s="17"/>
      <c r="M86" s="17"/>
      <c r="N86" s="18"/>
    </row>
    <row r="87" spans="1:14" x14ac:dyDescent="0.25">
      <c r="A87" s="10" t="s">
        <v>102</v>
      </c>
      <c r="B87" s="10" t="s">
        <v>42</v>
      </c>
      <c r="C87" s="10" t="s">
        <v>20</v>
      </c>
      <c r="D87" s="12" t="s">
        <v>0</v>
      </c>
      <c r="E87" s="10" t="s">
        <v>100</v>
      </c>
      <c r="F87" s="10"/>
      <c r="G87" s="27">
        <f>G88+G89</f>
        <v>380</v>
      </c>
      <c r="H87" s="27">
        <f>H88+H89</f>
        <v>374.48</v>
      </c>
      <c r="I87" s="16"/>
      <c r="J87" s="17"/>
      <c r="K87" s="17"/>
      <c r="L87" s="17"/>
      <c r="M87" s="17"/>
      <c r="N87" s="18"/>
    </row>
    <row r="88" spans="1:14" ht="60" x14ac:dyDescent="0.25">
      <c r="A88" s="10" t="s">
        <v>22</v>
      </c>
      <c r="B88" s="10" t="s">
        <v>42</v>
      </c>
      <c r="C88" s="10" t="s">
        <v>20</v>
      </c>
      <c r="D88" s="12" t="s">
        <v>0</v>
      </c>
      <c r="E88" s="10" t="s">
        <v>70</v>
      </c>
      <c r="F88" s="10" t="s">
        <v>3</v>
      </c>
      <c r="G88" s="27">
        <f>19.6-0.04</f>
        <v>19.560000000000002</v>
      </c>
      <c r="H88" s="27">
        <f>19.6-0.04</f>
        <v>19.560000000000002</v>
      </c>
      <c r="I88" s="16"/>
      <c r="J88" s="17"/>
      <c r="K88" s="17"/>
      <c r="L88" s="17"/>
      <c r="M88" s="17"/>
      <c r="N88" s="18"/>
    </row>
    <row r="89" spans="1:14" ht="57.75" customHeight="1" x14ac:dyDescent="0.25">
      <c r="A89" s="10" t="s">
        <v>22</v>
      </c>
      <c r="B89" s="10" t="s">
        <v>42</v>
      </c>
      <c r="C89" s="10" t="s">
        <v>20</v>
      </c>
      <c r="D89" s="12" t="s">
        <v>0</v>
      </c>
      <c r="E89" s="10" t="s">
        <v>70</v>
      </c>
      <c r="F89" s="10" t="s">
        <v>137</v>
      </c>
      <c r="G89" s="27">
        <f>980.4-620+0.04</f>
        <v>360.44</v>
      </c>
      <c r="H89" s="27">
        <v>354.92</v>
      </c>
      <c r="I89" s="16"/>
      <c r="J89" s="17"/>
      <c r="K89" s="17"/>
      <c r="L89" s="17"/>
      <c r="M89" s="17"/>
      <c r="N89" s="18"/>
    </row>
    <row r="90" spans="1:14" ht="62.25" customHeight="1" x14ac:dyDescent="0.25">
      <c r="A90" s="10" t="s">
        <v>159</v>
      </c>
      <c r="B90" s="10" t="s">
        <v>42</v>
      </c>
      <c r="C90" s="10" t="s">
        <v>20</v>
      </c>
      <c r="D90" s="12" t="s">
        <v>0</v>
      </c>
      <c r="E90" s="10" t="s">
        <v>117</v>
      </c>
      <c r="F90" s="10"/>
      <c r="G90" s="27">
        <f>G91</f>
        <v>3482.48</v>
      </c>
      <c r="H90" s="27">
        <f>H91</f>
        <v>2997.3900000000003</v>
      </c>
      <c r="I90" s="19"/>
      <c r="J90" s="20"/>
      <c r="K90" s="20"/>
      <c r="L90" s="20"/>
      <c r="M90" s="20"/>
      <c r="N90" s="21"/>
    </row>
    <row r="91" spans="1:14" ht="30" x14ac:dyDescent="0.25">
      <c r="A91" s="10" t="s">
        <v>121</v>
      </c>
      <c r="B91" s="10" t="s">
        <v>42</v>
      </c>
      <c r="C91" s="10" t="s">
        <v>20</v>
      </c>
      <c r="D91" s="12" t="s">
        <v>0</v>
      </c>
      <c r="E91" s="10" t="s">
        <v>122</v>
      </c>
      <c r="F91" s="10"/>
      <c r="G91" s="27">
        <f>G92+G94</f>
        <v>3482.48</v>
      </c>
      <c r="H91" s="27">
        <f>H92+H94</f>
        <v>2997.3900000000003</v>
      </c>
      <c r="I91" s="16"/>
      <c r="J91" s="17"/>
      <c r="K91" s="17"/>
      <c r="L91" s="17"/>
      <c r="M91" s="17"/>
      <c r="N91" s="18"/>
    </row>
    <row r="92" spans="1:14" ht="92.25" customHeight="1" x14ac:dyDescent="0.25">
      <c r="A92" s="10" t="s">
        <v>155</v>
      </c>
      <c r="B92" s="10" t="s">
        <v>42</v>
      </c>
      <c r="C92" s="10" t="s">
        <v>20</v>
      </c>
      <c r="D92" s="12" t="s">
        <v>0</v>
      </c>
      <c r="E92" s="10" t="s">
        <v>156</v>
      </c>
      <c r="F92" s="10"/>
      <c r="G92" s="27">
        <v>2000</v>
      </c>
      <c r="H92" s="27">
        <v>1514.91</v>
      </c>
      <c r="I92" s="16"/>
      <c r="J92" s="17"/>
      <c r="K92" s="17"/>
      <c r="L92" s="17"/>
      <c r="M92" s="17"/>
      <c r="N92" s="18"/>
    </row>
    <row r="93" spans="1:14" ht="91.5" customHeight="1" x14ac:dyDescent="0.25">
      <c r="A93" s="10" t="s">
        <v>155</v>
      </c>
      <c r="B93" s="10" t="s">
        <v>42</v>
      </c>
      <c r="C93" s="10" t="s">
        <v>20</v>
      </c>
      <c r="D93" s="12" t="s">
        <v>0</v>
      </c>
      <c r="E93" s="10" t="s">
        <v>156</v>
      </c>
      <c r="F93" s="10" t="s">
        <v>160</v>
      </c>
      <c r="G93" s="27">
        <v>2000</v>
      </c>
      <c r="H93" s="27">
        <v>1514.91</v>
      </c>
      <c r="I93" s="16"/>
      <c r="J93" s="17"/>
      <c r="K93" s="17"/>
      <c r="L93" s="17"/>
      <c r="M93" s="17"/>
      <c r="N93" s="18"/>
    </row>
    <row r="94" spans="1:14" ht="97.5" customHeight="1" x14ac:dyDescent="0.25">
      <c r="A94" s="10" t="s">
        <v>154</v>
      </c>
      <c r="B94" s="10" t="s">
        <v>42</v>
      </c>
      <c r="C94" s="10" t="s">
        <v>20</v>
      </c>
      <c r="D94" s="12" t="s">
        <v>0</v>
      </c>
      <c r="E94" s="10" t="s">
        <v>157</v>
      </c>
      <c r="F94" s="10"/>
      <c r="G94" s="27">
        <f>G95</f>
        <v>1482.48</v>
      </c>
      <c r="H94" s="27">
        <f>H95</f>
        <v>1482.48</v>
      </c>
      <c r="I94" s="16"/>
      <c r="J94" s="17"/>
      <c r="K94" s="17"/>
      <c r="L94" s="17"/>
      <c r="M94" s="17"/>
      <c r="N94" s="18"/>
    </row>
    <row r="95" spans="1:14" ht="93.75" customHeight="1" x14ac:dyDescent="0.25">
      <c r="A95" s="10" t="s">
        <v>154</v>
      </c>
      <c r="B95" s="10" t="s">
        <v>42</v>
      </c>
      <c r="C95" s="10" t="s">
        <v>20</v>
      </c>
      <c r="D95" s="12" t="s">
        <v>0</v>
      </c>
      <c r="E95" s="10" t="s">
        <v>157</v>
      </c>
      <c r="F95" s="10" t="s">
        <v>160</v>
      </c>
      <c r="G95" s="27">
        <v>1482.48</v>
      </c>
      <c r="H95" s="27">
        <v>1482.48</v>
      </c>
      <c r="I95" s="16"/>
      <c r="J95" s="17"/>
      <c r="K95" s="17"/>
      <c r="L95" s="17"/>
      <c r="M95" s="17"/>
      <c r="N95" s="18"/>
    </row>
    <row r="96" spans="1:14" ht="30.75" customHeight="1" x14ac:dyDescent="0.25">
      <c r="A96" s="10" t="s">
        <v>23</v>
      </c>
      <c r="B96" s="10" t="s">
        <v>42</v>
      </c>
      <c r="C96" s="10" t="s">
        <v>20</v>
      </c>
      <c r="D96" s="12" t="s">
        <v>11</v>
      </c>
      <c r="E96" s="10"/>
      <c r="F96" s="10"/>
      <c r="G96" s="27">
        <f t="shared" ref="G96:H98" si="4">G97</f>
        <v>101.69999999999999</v>
      </c>
      <c r="H96" s="27">
        <f t="shared" si="4"/>
        <v>95</v>
      </c>
      <c r="I96" s="19"/>
      <c r="J96" s="20"/>
      <c r="K96" s="20"/>
      <c r="L96" s="20"/>
      <c r="M96" s="20"/>
      <c r="N96" s="21"/>
    </row>
    <row r="97" spans="1:14" x14ac:dyDescent="0.25">
      <c r="A97" s="10" t="s">
        <v>102</v>
      </c>
      <c r="B97" s="10" t="s">
        <v>42</v>
      </c>
      <c r="C97" s="10" t="s">
        <v>20</v>
      </c>
      <c r="D97" s="12" t="s">
        <v>11</v>
      </c>
      <c r="E97" s="10" t="s">
        <v>100</v>
      </c>
      <c r="F97" s="10"/>
      <c r="G97" s="27">
        <f t="shared" si="4"/>
        <v>101.69999999999999</v>
      </c>
      <c r="H97" s="27">
        <f t="shared" si="4"/>
        <v>95</v>
      </c>
      <c r="I97" s="16"/>
      <c r="J97" s="17"/>
      <c r="K97" s="17"/>
      <c r="L97" s="17"/>
      <c r="M97" s="17"/>
      <c r="N97" s="18"/>
    </row>
    <row r="98" spans="1:14" ht="60" x14ac:dyDescent="0.25">
      <c r="A98" s="10" t="s">
        <v>73</v>
      </c>
      <c r="B98" s="10" t="s">
        <v>42</v>
      </c>
      <c r="C98" s="10" t="s">
        <v>20</v>
      </c>
      <c r="D98" s="12" t="s">
        <v>11</v>
      </c>
      <c r="E98" s="10" t="s">
        <v>74</v>
      </c>
      <c r="F98" s="10"/>
      <c r="G98" s="27">
        <f t="shared" si="4"/>
        <v>101.69999999999999</v>
      </c>
      <c r="H98" s="27">
        <f t="shared" si="4"/>
        <v>95</v>
      </c>
      <c r="I98" s="16"/>
      <c r="J98" s="17"/>
      <c r="K98" s="17"/>
      <c r="L98" s="17"/>
      <c r="M98" s="17"/>
      <c r="N98" s="18"/>
    </row>
    <row r="99" spans="1:14" ht="42" customHeight="1" x14ac:dyDescent="0.25">
      <c r="A99" s="10" t="s">
        <v>73</v>
      </c>
      <c r="B99" s="10" t="s">
        <v>42</v>
      </c>
      <c r="C99" s="10" t="s">
        <v>20</v>
      </c>
      <c r="D99" s="12" t="s">
        <v>11</v>
      </c>
      <c r="E99" s="10" t="s">
        <v>74</v>
      </c>
      <c r="F99" s="10" t="s">
        <v>137</v>
      </c>
      <c r="G99" s="27">
        <f>421.7-320</f>
        <v>101.69999999999999</v>
      </c>
      <c r="H99" s="27">
        <v>95</v>
      </c>
      <c r="I99" s="16"/>
      <c r="J99" s="17"/>
      <c r="K99" s="17"/>
      <c r="L99" s="17"/>
      <c r="M99" s="17"/>
      <c r="N99" s="18"/>
    </row>
    <row r="100" spans="1:14" ht="27" customHeight="1" x14ac:dyDescent="0.25">
      <c r="A100" s="10" t="s">
        <v>24</v>
      </c>
      <c r="B100" s="10" t="s">
        <v>42</v>
      </c>
      <c r="C100" s="10" t="s">
        <v>20</v>
      </c>
      <c r="D100" s="12" t="s">
        <v>1</v>
      </c>
      <c r="E100" s="10"/>
      <c r="F100" s="10"/>
      <c r="G100" s="27">
        <f>G103+G107+G111+G114</f>
        <v>38868.229999999996</v>
      </c>
      <c r="H100" s="27">
        <f>H103+H107+H111+H114</f>
        <v>38503.769999999997</v>
      </c>
      <c r="I100" s="19"/>
      <c r="J100" s="20"/>
      <c r="K100" s="20"/>
      <c r="L100" s="20"/>
      <c r="M100" s="20"/>
      <c r="N100" s="21"/>
    </row>
    <row r="101" spans="1:14" x14ac:dyDescent="0.25">
      <c r="A101" s="10" t="s">
        <v>102</v>
      </c>
      <c r="B101" s="10" t="s">
        <v>42</v>
      </c>
      <c r="C101" s="10" t="s">
        <v>20</v>
      </c>
      <c r="D101" s="12" t="s">
        <v>1</v>
      </c>
      <c r="E101" s="10" t="s">
        <v>100</v>
      </c>
      <c r="F101" s="10"/>
      <c r="G101" s="27">
        <f>G102</f>
        <v>3150</v>
      </c>
      <c r="H101" s="27">
        <f>H102</f>
        <v>3110.3</v>
      </c>
      <c r="I101" s="16"/>
      <c r="J101" s="17"/>
      <c r="K101" s="17"/>
      <c r="L101" s="17"/>
      <c r="M101" s="17"/>
      <c r="N101" s="18"/>
    </row>
    <row r="102" spans="1:14" x14ac:dyDescent="0.25">
      <c r="A102" s="10" t="s">
        <v>75</v>
      </c>
      <c r="B102" s="10" t="s">
        <v>42</v>
      </c>
      <c r="C102" s="10" t="s">
        <v>20</v>
      </c>
      <c r="D102" s="12" t="s">
        <v>1</v>
      </c>
      <c r="E102" s="10" t="s">
        <v>76</v>
      </c>
      <c r="F102" s="10"/>
      <c r="G102" s="27">
        <f>G103</f>
        <v>3150</v>
      </c>
      <c r="H102" s="27">
        <f>H103</f>
        <v>3110.3</v>
      </c>
      <c r="I102" s="16"/>
      <c r="J102" s="17"/>
      <c r="K102" s="17"/>
      <c r="L102" s="17"/>
      <c r="M102" s="17"/>
      <c r="N102" s="18"/>
    </row>
    <row r="103" spans="1:14" ht="15" customHeight="1" x14ac:dyDescent="0.25">
      <c r="A103" s="10" t="s">
        <v>75</v>
      </c>
      <c r="B103" s="10" t="s">
        <v>42</v>
      </c>
      <c r="C103" s="10" t="s">
        <v>20</v>
      </c>
      <c r="D103" s="12" t="s">
        <v>1</v>
      </c>
      <c r="E103" s="10" t="s">
        <v>76</v>
      </c>
      <c r="F103" s="10" t="s">
        <v>137</v>
      </c>
      <c r="G103" s="27">
        <f>3000+150</f>
        <v>3150</v>
      </c>
      <c r="H103" s="27">
        <v>3110.3</v>
      </c>
      <c r="I103" s="16"/>
      <c r="J103" s="17"/>
      <c r="K103" s="17"/>
      <c r="L103" s="17"/>
      <c r="M103" s="17"/>
      <c r="N103" s="18"/>
    </row>
    <row r="104" spans="1:14" ht="45" x14ac:dyDescent="0.25">
      <c r="A104" s="10" t="s">
        <v>159</v>
      </c>
      <c r="B104" s="10" t="s">
        <v>42</v>
      </c>
      <c r="C104" s="10" t="s">
        <v>20</v>
      </c>
      <c r="D104" s="12" t="s">
        <v>1</v>
      </c>
      <c r="E104" s="10" t="s">
        <v>117</v>
      </c>
      <c r="F104" s="10"/>
      <c r="G104" s="27">
        <v>3131.09</v>
      </c>
      <c r="H104" s="27">
        <v>3131.09</v>
      </c>
      <c r="I104" s="16"/>
      <c r="J104" s="17"/>
      <c r="K104" s="17"/>
      <c r="L104" s="17"/>
      <c r="M104" s="17"/>
      <c r="N104" s="18"/>
    </row>
    <row r="105" spans="1:14" ht="45.75" customHeight="1" x14ac:dyDescent="0.25">
      <c r="A105" s="10" t="s">
        <v>123</v>
      </c>
      <c r="B105" s="10" t="s">
        <v>42</v>
      </c>
      <c r="C105" s="10" t="s">
        <v>20</v>
      </c>
      <c r="D105" s="12" t="s">
        <v>1</v>
      </c>
      <c r="E105" s="10" t="s">
        <v>124</v>
      </c>
      <c r="F105" s="10"/>
      <c r="G105" s="27">
        <v>3131.09</v>
      </c>
      <c r="H105" s="27">
        <v>3131.09</v>
      </c>
      <c r="I105" s="16"/>
      <c r="J105" s="17"/>
      <c r="K105" s="17"/>
      <c r="L105" s="17"/>
      <c r="M105" s="17"/>
      <c r="N105" s="18"/>
    </row>
    <row r="106" spans="1:14" ht="38.25" customHeight="1" x14ac:dyDescent="0.25">
      <c r="A106" s="10" t="s">
        <v>88</v>
      </c>
      <c r="B106" s="10" t="s">
        <v>42</v>
      </c>
      <c r="C106" s="10" t="s">
        <v>20</v>
      </c>
      <c r="D106" s="12" t="s">
        <v>1</v>
      </c>
      <c r="E106" s="10" t="s">
        <v>89</v>
      </c>
      <c r="F106" s="10"/>
      <c r="G106" s="27">
        <v>3131.09</v>
      </c>
      <c r="H106" s="27">
        <v>3131.09</v>
      </c>
      <c r="I106" s="19"/>
      <c r="J106" s="20"/>
      <c r="K106" s="20"/>
      <c r="L106" s="20"/>
      <c r="M106" s="20"/>
      <c r="N106" s="21"/>
    </row>
    <row r="107" spans="1:14" ht="75" x14ac:dyDescent="0.25">
      <c r="A107" s="10" t="s">
        <v>88</v>
      </c>
      <c r="B107" s="10" t="s">
        <v>42</v>
      </c>
      <c r="C107" s="10" t="s">
        <v>20</v>
      </c>
      <c r="D107" s="12" t="s">
        <v>1</v>
      </c>
      <c r="E107" s="10" t="s">
        <v>89</v>
      </c>
      <c r="F107" s="10" t="s">
        <v>140</v>
      </c>
      <c r="G107" s="27">
        <v>3131.09</v>
      </c>
      <c r="H107" s="27">
        <v>3131.09</v>
      </c>
      <c r="I107" s="16"/>
      <c r="J107" s="17"/>
      <c r="K107" s="17"/>
      <c r="L107" s="17"/>
      <c r="M107" s="17"/>
      <c r="N107" s="18"/>
    </row>
    <row r="108" spans="1:14" ht="59.25" customHeight="1" x14ac:dyDescent="0.25">
      <c r="A108" s="10" t="s">
        <v>159</v>
      </c>
      <c r="B108" s="10" t="s">
        <v>42</v>
      </c>
      <c r="C108" s="10" t="s">
        <v>20</v>
      </c>
      <c r="D108" s="12" t="s">
        <v>1</v>
      </c>
      <c r="E108" s="10" t="s">
        <v>117</v>
      </c>
      <c r="F108" s="10"/>
      <c r="G108" s="27">
        <f t="shared" ref="G108:H110" si="5">G109</f>
        <v>19187.14</v>
      </c>
      <c r="H108" s="27">
        <f t="shared" si="5"/>
        <v>19187.14</v>
      </c>
      <c r="I108" s="19"/>
      <c r="J108" s="20"/>
      <c r="K108" s="20"/>
      <c r="L108" s="20"/>
      <c r="M108" s="20"/>
      <c r="N108" s="21"/>
    </row>
    <row r="109" spans="1:14" ht="30" x14ac:dyDescent="0.25">
      <c r="A109" s="10" t="s">
        <v>123</v>
      </c>
      <c r="B109" s="10" t="s">
        <v>42</v>
      </c>
      <c r="C109" s="10" t="s">
        <v>20</v>
      </c>
      <c r="D109" s="12" t="s">
        <v>1</v>
      </c>
      <c r="E109" s="10" t="s">
        <v>124</v>
      </c>
      <c r="F109" s="10"/>
      <c r="G109" s="27">
        <f t="shared" si="5"/>
        <v>19187.14</v>
      </c>
      <c r="H109" s="27">
        <f t="shared" si="5"/>
        <v>19187.14</v>
      </c>
      <c r="I109" s="16"/>
      <c r="J109" s="17"/>
      <c r="K109" s="17"/>
      <c r="L109" s="17"/>
      <c r="M109" s="17"/>
      <c r="N109" s="18"/>
    </row>
    <row r="110" spans="1:14" ht="75" x14ac:dyDescent="0.25">
      <c r="A110" s="10" t="s">
        <v>90</v>
      </c>
      <c r="B110" s="10" t="s">
        <v>42</v>
      </c>
      <c r="C110" s="10" t="s">
        <v>20</v>
      </c>
      <c r="D110" s="12" t="s">
        <v>1</v>
      </c>
      <c r="E110" s="10" t="s">
        <v>91</v>
      </c>
      <c r="F110" s="10"/>
      <c r="G110" s="27">
        <f t="shared" si="5"/>
        <v>19187.14</v>
      </c>
      <c r="H110" s="27">
        <f t="shared" si="5"/>
        <v>19187.14</v>
      </c>
      <c r="I110" s="16"/>
      <c r="J110" s="17"/>
      <c r="K110" s="17"/>
      <c r="L110" s="17"/>
      <c r="M110" s="17"/>
      <c r="N110" s="18"/>
    </row>
    <row r="111" spans="1:14" ht="75" x14ac:dyDescent="0.25">
      <c r="A111" s="10" t="s">
        <v>90</v>
      </c>
      <c r="B111" s="10" t="s">
        <v>42</v>
      </c>
      <c r="C111" s="10" t="s">
        <v>20</v>
      </c>
      <c r="D111" s="12" t="s">
        <v>1</v>
      </c>
      <c r="E111" s="10" t="s">
        <v>91</v>
      </c>
      <c r="F111" s="10" t="s">
        <v>140</v>
      </c>
      <c r="G111" s="27">
        <f>16615+2572.14</f>
        <v>19187.14</v>
      </c>
      <c r="H111" s="27">
        <f>16615+2572.14</f>
        <v>19187.14</v>
      </c>
      <c r="I111" s="16"/>
      <c r="J111" s="17"/>
      <c r="K111" s="17"/>
      <c r="L111" s="17"/>
      <c r="M111" s="17"/>
      <c r="N111" s="18"/>
    </row>
    <row r="112" spans="1:14" x14ac:dyDescent="0.25">
      <c r="A112" s="10" t="s">
        <v>102</v>
      </c>
      <c r="B112" s="10" t="s">
        <v>42</v>
      </c>
      <c r="C112" s="10" t="s">
        <v>20</v>
      </c>
      <c r="D112" s="12" t="s">
        <v>1</v>
      </c>
      <c r="E112" s="10" t="s">
        <v>151</v>
      </c>
      <c r="F112" s="10"/>
      <c r="G112" s="27">
        <f>G113</f>
        <v>13400</v>
      </c>
      <c r="H112" s="27">
        <f>H113</f>
        <v>13075.24</v>
      </c>
      <c r="I112" s="16"/>
      <c r="J112" s="17"/>
      <c r="K112" s="17"/>
      <c r="L112" s="17"/>
      <c r="M112" s="17"/>
      <c r="N112" s="18"/>
    </row>
    <row r="113" spans="1:14" ht="45" x14ac:dyDescent="0.25">
      <c r="A113" s="10" t="s">
        <v>146</v>
      </c>
      <c r="B113" s="10" t="s">
        <v>42</v>
      </c>
      <c r="C113" s="10" t="s">
        <v>20</v>
      </c>
      <c r="D113" s="12" t="s">
        <v>1</v>
      </c>
      <c r="E113" s="10" t="s">
        <v>145</v>
      </c>
      <c r="F113" s="10"/>
      <c r="G113" s="27">
        <f>G114</f>
        <v>13400</v>
      </c>
      <c r="H113" s="27">
        <f>H114</f>
        <v>13075.24</v>
      </c>
      <c r="I113" s="16"/>
      <c r="J113" s="17"/>
      <c r="K113" s="17"/>
      <c r="L113" s="17"/>
      <c r="M113" s="17"/>
      <c r="N113" s="18"/>
    </row>
    <row r="114" spans="1:14" ht="45" x14ac:dyDescent="0.25">
      <c r="A114" s="10" t="s">
        <v>146</v>
      </c>
      <c r="B114" s="10" t="s">
        <v>42</v>
      </c>
      <c r="C114" s="10" t="s">
        <v>20</v>
      </c>
      <c r="D114" s="12" t="s">
        <v>1</v>
      </c>
      <c r="E114" s="10" t="s">
        <v>145</v>
      </c>
      <c r="F114" s="10" t="s">
        <v>147</v>
      </c>
      <c r="G114" s="27">
        <f>9400+17000-13000</f>
        <v>13400</v>
      </c>
      <c r="H114" s="27">
        <v>13075.24</v>
      </c>
      <c r="I114" s="19"/>
      <c r="J114" s="20"/>
      <c r="K114" s="20"/>
      <c r="L114" s="20"/>
      <c r="M114" s="20"/>
      <c r="N114" s="21"/>
    </row>
    <row r="115" spans="1:14" ht="30" x14ac:dyDescent="0.25">
      <c r="A115" s="10" t="s">
        <v>25</v>
      </c>
      <c r="B115" s="10" t="s">
        <v>42</v>
      </c>
      <c r="C115" s="10" t="s">
        <v>20</v>
      </c>
      <c r="D115" s="12" t="s">
        <v>20</v>
      </c>
      <c r="E115" s="10"/>
      <c r="F115" s="10"/>
      <c r="G115" s="27">
        <v>41013.699999999997</v>
      </c>
      <c r="H115" s="27">
        <v>41013.699999999997</v>
      </c>
      <c r="I115" s="16"/>
      <c r="J115" s="17"/>
      <c r="K115" s="17"/>
      <c r="L115" s="17"/>
      <c r="M115" s="17"/>
      <c r="N115" s="18"/>
    </row>
    <row r="116" spans="1:14" x14ac:dyDescent="0.25">
      <c r="A116" s="10" t="s">
        <v>102</v>
      </c>
      <c r="B116" s="10" t="s">
        <v>42</v>
      </c>
      <c r="C116" s="10" t="s">
        <v>20</v>
      </c>
      <c r="D116" s="12" t="s">
        <v>20</v>
      </c>
      <c r="E116" s="10" t="s">
        <v>100</v>
      </c>
      <c r="F116" s="10"/>
      <c r="G116" s="27">
        <v>41013.699999999997</v>
      </c>
      <c r="H116" s="27">
        <v>41013.699999999997</v>
      </c>
      <c r="I116" s="16"/>
      <c r="J116" s="17"/>
      <c r="K116" s="17"/>
      <c r="L116" s="17"/>
      <c r="M116" s="17"/>
      <c r="N116" s="18"/>
    </row>
    <row r="117" spans="1:14" ht="45" x14ac:dyDescent="0.25">
      <c r="A117" s="10" t="s">
        <v>77</v>
      </c>
      <c r="B117" s="10" t="s">
        <v>42</v>
      </c>
      <c r="C117" s="10" t="s">
        <v>20</v>
      </c>
      <c r="D117" s="12" t="s">
        <v>20</v>
      </c>
      <c r="E117" s="10" t="s">
        <v>78</v>
      </c>
      <c r="F117" s="10"/>
      <c r="G117" s="27">
        <v>41013.699999999997</v>
      </c>
      <c r="H117" s="27">
        <v>41013.699999999997</v>
      </c>
      <c r="I117" s="19"/>
      <c r="J117" s="20"/>
      <c r="K117" s="20"/>
      <c r="L117" s="20"/>
      <c r="M117" s="20"/>
      <c r="N117" s="21"/>
    </row>
    <row r="118" spans="1:14" ht="45" x14ac:dyDescent="0.25">
      <c r="A118" s="10" t="s">
        <v>77</v>
      </c>
      <c r="B118" s="10" t="s">
        <v>42</v>
      </c>
      <c r="C118" s="10" t="s">
        <v>20</v>
      </c>
      <c r="D118" s="12" t="s">
        <v>20</v>
      </c>
      <c r="E118" s="10" t="s">
        <v>78</v>
      </c>
      <c r="F118" s="10" t="s">
        <v>140</v>
      </c>
      <c r="G118" s="27">
        <v>41013.699999999997</v>
      </c>
      <c r="H118" s="27">
        <v>41013.699999999997</v>
      </c>
      <c r="I118" s="16"/>
      <c r="J118" s="17"/>
      <c r="K118" s="17"/>
      <c r="L118" s="17"/>
      <c r="M118" s="17"/>
      <c r="N118" s="18"/>
    </row>
    <row r="119" spans="1:14" ht="25.5" customHeight="1" x14ac:dyDescent="0.25">
      <c r="A119" s="10" t="s">
        <v>134</v>
      </c>
      <c r="B119" s="10" t="s">
        <v>42</v>
      </c>
      <c r="C119" s="10" t="s">
        <v>32</v>
      </c>
      <c r="D119" s="12" t="s">
        <v>1</v>
      </c>
      <c r="E119" s="10"/>
      <c r="F119" s="10"/>
      <c r="G119" s="27">
        <f>G120</f>
        <v>1450</v>
      </c>
      <c r="H119" s="27">
        <f>H120</f>
        <v>1430.21</v>
      </c>
      <c r="I119" s="16"/>
      <c r="J119" s="17"/>
      <c r="K119" s="17"/>
      <c r="L119" s="17"/>
      <c r="M119" s="17"/>
      <c r="N119" s="18"/>
    </row>
    <row r="120" spans="1:14" s="7" customFormat="1" ht="51.75" customHeight="1" x14ac:dyDescent="0.25">
      <c r="A120" s="10" t="s">
        <v>129</v>
      </c>
      <c r="B120" s="10" t="s">
        <v>42</v>
      </c>
      <c r="C120" s="10" t="s">
        <v>32</v>
      </c>
      <c r="D120" s="12" t="s">
        <v>1</v>
      </c>
      <c r="E120" s="10" t="s">
        <v>130</v>
      </c>
      <c r="F120" s="10"/>
      <c r="G120" s="27">
        <f>G121</f>
        <v>1450</v>
      </c>
      <c r="H120" s="27">
        <f>H121</f>
        <v>1430.21</v>
      </c>
      <c r="I120" s="19"/>
      <c r="J120" s="20"/>
      <c r="K120" s="20"/>
      <c r="L120" s="20"/>
      <c r="M120" s="20"/>
      <c r="N120" s="21"/>
    </row>
    <row r="121" spans="1:14" s="7" customFormat="1" ht="45" x14ac:dyDescent="0.25">
      <c r="A121" s="10" t="s">
        <v>94</v>
      </c>
      <c r="B121" s="10" t="s">
        <v>42</v>
      </c>
      <c r="C121" s="10" t="s">
        <v>32</v>
      </c>
      <c r="D121" s="12" t="s">
        <v>1</v>
      </c>
      <c r="E121" s="10" t="s">
        <v>95</v>
      </c>
      <c r="F121" s="10"/>
      <c r="G121" s="27">
        <f>G122+G123</f>
        <v>1450</v>
      </c>
      <c r="H121" s="27">
        <f>H122+H123</f>
        <v>1430.21</v>
      </c>
      <c r="I121" s="16"/>
      <c r="J121" s="17"/>
      <c r="K121" s="17"/>
      <c r="L121" s="17"/>
      <c r="M121" s="17"/>
      <c r="N121" s="18"/>
    </row>
    <row r="122" spans="1:14" ht="45" x14ac:dyDescent="0.25">
      <c r="A122" s="10" t="s">
        <v>94</v>
      </c>
      <c r="B122" s="10" t="s">
        <v>42</v>
      </c>
      <c r="C122" s="10" t="s">
        <v>32</v>
      </c>
      <c r="D122" s="12" t="s">
        <v>1</v>
      </c>
      <c r="E122" s="10" t="s">
        <v>95</v>
      </c>
      <c r="F122" s="10" t="s">
        <v>137</v>
      </c>
      <c r="G122" s="27">
        <f>700-150</f>
        <v>550</v>
      </c>
      <c r="H122" s="27">
        <v>532.32000000000005</v>
      </c>
      <c r="I122" s="16"/>
      <c r="J122" s="17"/>
      <c r="K122" s="17"/>
      <c r="L122" s="17"/>
      <c r="M122" s="17"/>
      <c r="N122" s="18"/>
    </row>
    <row r="123" spans="1:14" ht="45" x14ac:dyDescent="0.25">
      <c r="A123" s="10" t="s">
        <v>94</v>
      </c>
      <c r="B123" s="10" t="s">
        <v>42</v>
      </c>
      <c r="C123" s="10" t="s">
        <v>32</v>
      </c>
      <c r="D123" s="12" t="s">
        <v>1</v>
      </c>
      <c r="E123" s="10" t="s">
        <v>95</v>
      </c>
      <c r="F123" s="10" t="s">
        <v>141</v>
      </c>
      <c r="G123" s="27">
        <f>2300-1400</f>
        <v>900</v>
      </c>
      <c r="H123" s="27">
        <v>897.89</v>
      </c>
      <c r="I123" s="16"/>
      <c r="J123" s="17"/>
      <c r="K123" s="17"/>
      <c r="L123" s="17"/>
      <c r="M123" s="17"/>
      <c r="N123" s="18"/>
    </row>
    <row r="124" spans="1:14" ht="30" x14ac:dyDescent="0.25">
      <c r="A124" s="10" t="s">
        <v>33</v>
      </c>
      <c r="B124" s="10" t="s">
        <v>42</v>
      </c>
      <c r="C124" s="10" t="s">
        <v>18</v>
      </c>
      <c r="D124" s="12" t="s">
        <v>11</v>
      </c>
      <c r="E124" s="10"/>
      <c r="F124" s="10"/>
      <c r="G124" s="27">
        <v>4444</v>
      </c>
      <c r="H124" s="27">
        <v>4444</v>
      </c>
      <c r="I124" s="16"/>
      <c r="J124" s="17"/>
      <c r="K124" s="17"/>
      <c r="L124" s="17"/>
      <c r="M124" s="17"/>
      <c r="N124" s="18"/>
    </row>
    <row r="125" spans="1:14" x14ac:dyDescent="0.25">
      <c r="A125" s="10" t="s">
        <v>102</v>
      </c>
      <c r="B125" s="10" t="s">
        <v>42</v>
      </c>
      <c r="C125" s="10" t="s">
        <v>18</v>
      </c>
      <c r="D125" s="12" t="s">
        <v>11</v>
      </c>
      <c r="E125" s="10" t="s">
        <v>100</v>
      </c>
      <c r="F125" s="10"/>
      <c r="G125" s="27">
        <v>4444</v>
      </c>
      <c r="H125" s="27">
        <v>4444</v>
      </c>
      <c r="I125" s="16"/>
      <c r="J125" s="17"/>
      <c r="K125" s="17"/>
      <c r="L125" s="17"/>
      <c r="M125" s="17"/>
      <c r="N125" s="18"/>
    </row>
    <row r="126" spans="1:14" ht="90" x14ac:dyDescent="0.25">
      <c r="A126" s="10" t="s">
        <v>34</v>
      </c>
      <c r="B126" s="10" t="s">
        <v>42</v>
      </c>
      <c r="C126" s="10" t="s">
        <v>18</v>
      </c>
      <c r="D126" s="12" t="s">
        <v>11</v>
      </c>
      <c r="E126" s="10" t="s">
        <v>79</v>
      </c>
      <c r="F126" s="10"/>
      <c r="G126" s="27">
        <v>4444</v>
      </c>
      <c r="H126" s="27">
        <v>4444</v>
      </c>
      <c r="I126" s="16"/>
      <c r="J126" s="17"/>
      <c r="K126" s="17"/>
      <c r="L126" s="17"/>
      <c r="M126" s="17"/>
      <c r="N126" s="18"/>
    </row>
    <row r="127" spans="1:14" ht="90" x14ac:dyDescent="0.25">
      <c r="A127" s="10" t="s">
        <v>34</v>
      </c>
      <c r="B127" s="10" t="s">
        <v>42</v>
      </c>
      <c r="C127" s="10" t="s">
        <v>18</v>
      </c>
      <c r="D127" s="12" t="s">
        <v>11</v>
      </c>
      <c r="E127" s="10" t="s">
        <v>79</v>
      </c>
      <c r="F127" s="10" t="s">
        <v>140</v>
      </c>
      <c r="G127" s="27">
        <v>4444</v>
      </c>
      <c r="H127" s="27">
        <v>4444</v>
      </c>
      <c r="I127" s="19"/>
      <c r="J127" s="20"/>
      <c r="K127" s="20"/>
      <c r="L127" s="20"/>
      <c r="M127" s="20"/>
      <c r="N127" s="21"/>
    </row>
    <row r="128" spans="1:14" ht="33.75" customHeight="1" x14ac:dyDescent="0.25">
      <c r="A128" s="10" t="s">
        <v>133</v>
      </c>
      <c r="B128" s="10" t="s">
        <v>42</v>
      </c>
      <c r="C128" s="10"/>
      <c r="D128" s="11"/>
      <c r="E128" s="10"/>
      <c r="F128" s="10"/>
      <c r="G128" s="27">
        <v>41684</v>
      </c>
      <c r="H128" s="27">
        <v>41684</v>
      </c>
      <c r="I128" s="16"/>
      <c r="J128" s="17"/>
      <c r="K128" s="17"/>
      <c r="L128" s="17"/>
      <c r="M128" s="17"/>
      <c r="N128" s="18"/>
    </row>
    <row r="129" spans="1:14" ht="30" x14ac:dyDescent="0.25">
      <c r="A129" s="10" t="s">
        <v>8</v>
      </c>
      <c r="B129" s="10" t="s">
        <v>42</v>
      </c>
      <c r="C129" s="10"/>
      <c r="D129" s="11"/>
      <c r="E129" s="10"/>
      <c r="F129" s="10"/>
      <c r="G129" s="27">
        <f>G130+G136+G141+G146</f>
        <v>39533.79</v>
      </c>
      <c r="H129" s="27">
        <f>H130+H136+H141+H146</f>
        <v>39414.620000000003</v>
      </c>
      <c r="I129" s="16"/>
      <c r="J129" s="17"/>
      <c r="K129" s="17"/>
      <c r="L129" s="17"/>
      <c r="M129" s="17"/>
      <c r="N129" s="18"/>
    </row>
    <row r="130" spans="1:14" x14ac:dyDescent="0.25">
      <c r="A130" s="10" t="s">
        <v>102</v>
      </c>
      <c r="B130" s="10" t="s">
        <v>42</v>
      </c>
      <c r="C130" s="10" t="s">
        <v>0</v>
      </c>
      <c r="D130" s="11">
        <v>13</v>
      </c>
      <c r="E130" s="10"/>
      <c r="F130" s="10"/>
      <c r="G130" s="28">
        <f>G131</f>
        <v>32274.5</v>
      </c>
      <c r="H130" s="28">
        <f>H131</f>
        <v>32156.230000000003</v>
      </c>
      <c r="I130" s="16"/>
      <c r="J130" s="17"/>
      <c r="K130" s="17"/>
      <c r="L130" s="17"/>
      <c r="M130" s="17"/>
      <c r="N130" s="18"/>
    </row>
    <row r="131" spans="1:14" ht="135" x14ac:dyDescent="0.25">
      <c r="A131" s="10" t="s">
        <v>68</v>
      </c>
      <c r="B131" s="10" t="s">
        <v>42</v>
      </c>
      <c r="C131" s="10" t="s">
        <v>0</v>
      </c>
      <c r="D131" s="11">
        <v>13</v>
      </c>
      <c r="E131" s="10" t="s">
        <v>100</v>
      </c>
      <c r="F131" s="10"/>
      <c r="G131" s="27">
        <f>G132</f>
        <v>32274.5</v>
      </c>
      <c r="H131" s="27">
        <f>H132</f>
        <v>32156.230000000003</v>
      </c>
      <c r="I131" s="19"/>
      <c r="J131" s="20"/>
      <c r="K131" s="20"/>
      <c r="L131" s="20"/>
      <c r="M131" s="20"/>
      <c r="N131" s="21"/>
    </row>
    <row r="132" spans="1:14" ht="135" x14ac:dyDescent="0.25">
      <c r="A132" s="10" t="s">
        <v>68</v>
      </c>
      <c r="B132" s="10" t="s">
        <v>42</v>
      </c>
      <c r="C132" s="10" t="s">
        <v>0</v>
      </c>
      <c r="D132" s="11">
        <v>13</v>
      </c>
      <c r="E132" s="10" t="s">
        <v>69</v>
      </c>
      <c r="F132" s="10"/>
      <c r="G132" s="27">
        <f>G133+G134+G135</f>
        <v>32274.5</v>
      </c>
      <c r="H132" s="27">
        <f>H133+H134+H135</f>
        <v>32156.230000000003</v>
      </c>
      <c r="I132" s="16"/>
      <c r="J132" s="17"/>
      <c r="K132" s="17"/>
      <c r="L132" s="17"/>
      <c r="M132" s="17"/>
      <c r="N132" s="18"/>
    </row>
    <row r="133" spans="1:14" ht="135" x14ac:dyDescent="0.25">
      <c r="A133" s="10" t="s">
        <v>68</v>
      </c>
      <c r="B133" s="10" t="s">
        <v>42</v>
      </c>
      <c r="C133" s="10" t="s">
        <v>0</v>
      </c>
      <c r="D133" s="11">
        <v>13</v>
      </c>
      <c r="E133" s="10" t="s">
        <v>69</v>
      </c>
      <c r="F133" s="10" t="s">
        <v>139</v>
      </c>
      <c r="G133" s="27">
        <f>23516.2-115.39+0.15</f>
        <v>23400.960000000003</v>
      </c>
      <c r="H133" s="27">
        <f>23516.2-115.39+0.15</f>
        <v>23400.960000000003</v>
      </c>
      <c r="I133" s="16"/>
      <c r="J133" s="17"/>
      <c r="K133" s="17"/>
      <c r="L133" s="17"/>
      <c r="M133" s="17"/>
      <c r="N133" s="18"/>
    </row>
    <row r="134" spans="1:14" ht="135" x14ac:dyDescent="0.25">
      <c r="A134" s="10" t="s">
        <v>68</v>
      </c>
      <c r="B134" s="10" t="s">
        <v>42</v>
      </c>
      <c r="C134" s="10" t="s">
        <v>0</v>
      </c>
      <c r="D134" s="11">
        <v>13</v>
      </c>
      <c r="E134" s="10" t="s">
        <v>69</v>
      </c>
      <c r="F134" s="10" t="s">
        <v>137</v>
      </c>
      <c r="G134" s="27">
        <f>9445.8-578-0.15</f>
        <v>8867.65</v>
      </c>
      <c r="H134" s="27">
        <v>8749.3799999999992</v>
      </c>
      <c r="I134" s="16"/>
      <c r="J134" s="17"/>
      <c r="K134" s="17"/>
      <c r="L134" s="17"/>
      <c r="M134" s="17"/>
      <c r="N134" s="18"/>
    </row>
    <row r="135" spans="1:14" ht="135" x14ac:dyDescent="0.25">
      <c r="A135" s="10" t="s">
        <v>68</v>
      </c>
      <c r="B135" s="10" t="s">
        <v>42</v>
      </c>
      <c r="C135" s="10" t="s">
        <v>0</v>
      </c>
      <c r="D135" s="11">
        <v>13</v>
      </c>
      <c r="E135" s="10" t="s">
        <v>69</v>
      </c>
      <c r="F135" s="10" t="s">
        <v>138</v>
      </c>
      <c r="G135" s="27">
        <f>18-12.11</f>
        <v>5.8900000000000006</v>
      </c>
      <c r="H135" s="27">
        <f>18-12.11</f>
        <v>5.8900000000000006</v>
      </c>
      <c r="I135" s="16"/>
      <c r="J135" s="17"/>
      <c r="K135" s="17"/>
      <c r="L135" s="17"/>
      <c r="M135" s="17"/>
      <c r="N135" s="18"/>
    </row>
    <row r="136" spans="1:14" ht="60" x14ac:dyDescent="0.25">
      <c r="A136" s="10" t="s">
        <v>125</v>
      </c>
      <c r="B136" s="10" t="s">
        <v>42</v>
      </c>
      <c r="C136" s="10" t="s">
        <v>26</v>
      </c>
      <c r="D136" s="12" t="s">
        <v>26</v>
      </c>
      <c r="E136" s="10"/>
      <c r="F136" s="10"/>
      <c r="G136" s="27">
        <f t="shared" ref="G136:H139" si="6">G137</f>
        <v>669.33999999999992</v>
      </c>
      <c r="H136" s="27">
        <f t="shared" si="6"/>
        <v>669.33999999999992</v>
      </c>
      <c r="I136" s="19"/>
      <c r="J136" s="20"/>
      <c r="K136" s="20"/>
      <c r="L136" s="20"/>
      <c r="M136" s="20"/>
      <c r="N136" s="21"/>
    </row>
    <row r="137" spans="1:14" ht="30" x14ac:dyDescent="0.25">
      <c r="A137" s="10" t="s">
        <v>27</v>
      </c>
      <c r="B137" s="10" t="s">
        <v>42</v>
      </c>
      <c r="C137" s="10" t="s">
        <v>26</v>
      </c>
      <c r="D137" s="12" t="s">
        <v>26</v>
      </c>
      <c r="E137" s="10" t="s">
        <v>126</v>
      </c>
      <c r="F137" s="10"/>
      <c r="G137" s="27">
        <f t="shared" si="6"/>
        <v>669.33999999999992</v>
      </c>
      <c r="H137" s="27">
        <f t="shared" si="6"/>
        <v>669.33999999999992</v>
      </c>
      <c r="I137" s="16"/>
      <c r="J137" s="17"/>
      <c r="K137" s="17"/>
      <c r="L137" s="17"/>
      <c r="M137" s="17"/>
      <c r="N137" s="18"/>
    </row>
    <row r="138" spans="1:14" ht="60" x14ac:dyDescent="0.25">
      <c r="A138" s="10" t="s">
        <v>28</v>
      </c>
      <c r="B138" s="10" t="s">
        <v>42</v>
      </c>
      <c r="C138" s="10" t="s">
        <v>26</v>
      </c>
      <c r="D138" s="12" t="s">
        <v>26</v>
      </c>
      <c r="E138" s="10" t="s">
        <v>127</v>
      </c>
      <c r="F138" s="10"/>
      <c r="G138" s="27">
        <f t="shared" si="6"/>
        <v>669.33999999999992</v>
      </c>
      <c r="H138" s="27">
        <f t="shared" si="6"/>
        <v>669.33999999999992</v>
      </c>
      <c r="I138" s="16"/>
      <c r="J138" s="17"/>
      <c r="K138" s="17"/>
      <c r="L138" s="17"/>
      <c r="M138" s="17"/>
      <c r="N138" s="18"/>
    </row>
    <row r="139" spans="1:14" ht="60" x14ac:dyDescent="0.25">
      <c r="A139" s="10" t="s">
        <v>28</v>
      </c>
      <c r="B139" s="10" t="s">
        <v>42</v>
      </c>
      <c r="C139" s="10" t="s">
        <v>26</v>
      </c>
      <c r="D139" s="12" t="s">
        <v>26</v>
      </c>
      <c r="E139" s="10" t="s">
        <v>99</v>
      </c>
      <c r="F139" s="10"/>
      <c r="G139" s="27">
        <f t="shared" si="6"/>
        <v>669.33999999999992</v>
      </c>
      <c r="H139" s="27">
        <f t="shared" si="6"/>
        <v>669.33999999999992</v>
      </c>
      <c r="I139" s="16"/>
      <c r="J139" s="17"/>
      <c r="K139" s="17"/>
      <c r="L139" s="17"/>
      <c r="M139" s="17"/>
      <c r="N139" s="18"/>
    </row>
    <row r="140" spans="1:14" ht="60" x14ac:dyDescent="0.25">
      <c r="A140" s="10" t="s">
        <v>125</v>
      </c>
      <c r="B140" s="10" t="s">
        <v>42</v>
      </c>
      <c r="C140" s="10" t="s">
        <v>26</v>
      </c>
      <c r="D140" s="12" t="s">
        <v>26</v>
      </c>
      <c r="E140" s="10" t="s">
        <v>99</v>
      </c>
      <c r="F140" s="10" t="s">
        <v>137</v>
      </c>
      <c r="G140" s="27">
        <f>1165.1-495.76</f>
        <v>669.33999999999992</v>
      </c>
      <c r="H140" s="27">
        <f>1165.1-495.76</f>
        <v>669.33999999999992</v>
      </c>
      <c r="I140" s="16"/>
      <c r="J140" s="17"/>
      <c r="K140" s="17"/>
      <c r="L140" s="17"/>
      <c r="M140" s="17"/>
      <c r="N140" s="18"/>
    </row>
    <row r="141" spans="1:14" ht="60" x14ac:dyDescent="0.25">
      <c r="A141" s="10" t="s">
        <v>125</v>
      </c>
      <c r="B141" s="10" t="s">
        <v>42</v>
      </c>
      <c r="C141" s="10" t="s">
        <v>29</v>
      </c>
      <c r="D141" s="12" t="s">
        <v>0</v>
      </c>
      <c r="E141" s="10"/>
      <c r="F141" s="10"/>
      <c r="G141" s="27">
        <f t="shared" ref="G141:H144" si="7">G142</f>
        <v>6026.69</v>
      </c>
      <c r="H141" s="27">
        <f t="shared" si="7"/>
        <v>6025.79</v>
      </c>
      <c r="I141" s="19"/>
      <c r="J141" s="20"/>
      <c r="K141" s="20"/>
      <c r="L141" s="20"/>
      <c r="M141" s="20"/>
      <c r="N141" s="21"/>
    </row>
    <row r="142" spans="1:14" x14ac:dyDescent="0.25">
      <c r="A142" s="10" t="s">
        <v>30</v>
      </c>
      <c r="B142" s="10" t="s">
        <v>42</v>
      </c>
      <c r="C142" s="10" t="s">
        <v>29</v>
      </c>
      <c r="D142" s="12" t="s">
        <v>0</v>
      </c>
      <c r="E142" s="10" t="s">
        <v>126</v>
      </c>
      <c r="F142" s="10"/>
      <c r="G142" s="27">
        <f t="shared" si="7"/>
        <v>6026.69</v>
      </c>
      <c r="H142" s="27">
        <f t="shared" si="7"/>
        <v>6025.79</v>
      </c>
      <c r="I142" s="16"/>
      <c r="J142" s="17"/>
      <c r="K142" s="17"/>
      <c r="L142" s="17"/>
      <c r="M142" s="17"/>
      <c r="N142" s="18"/>
    </row>
    <row r="143" spans="1:14" ht="45" x14ac:dyDescent="0.25">
      <c r="A143" s="10" t="s">
        <v>31</v>
      </c>
      <c r="B143" s="10" t="s">
        <v>42</v>
      </c>
      <c r="C143" s="10" t="s">
        <v>29</v>
      </c>
      <c r="D143" s="12" t="s">
        <v>0</v>
      </c>
      <c r="E143" s="10" t="s">
        <v>128</v>
      </c>
      <c r="F143" s="10"/>
      <c r="G143" s="27">
        <f t="shared" si="7"/>
        <v>6026.69</v>
      </c>
      <c r="H143" s="27">
        <f t="shared" si="7"/>
        <v>6025.79</v>
      </c>
      <c r="I143" s="16"/>
      <c r="J143" s="17"/>
      <c r="K143" s="17"/>
      <c r="L143" s="17"/>
      <c r="M143" s="17"/>
      <c r="N143" s="18"/>
    </row>
    <row r="144" spans="1:14" ht="45" x14ac:dyDescent="0.25">
      <c r="A144" s="10" t="s">
        <v>31</v>
      </c>
      <c r="B144" s="10" t="s">
        <v>42</v>
      </c>
      <c r="C144" s="10" t="s">
        <v>29</v>
      </c>
      <c r="D144" s="12" t="s">
        <v>0</v>
      </c>
      <c r="E144" s="10" t="s">
        <v>96</v>
      </c>
      <c r="F144" s="10"/>
      <c r="G144" s="27">
        <f t="shared" si="7"/>
        <v>6026.69</v>
      </c>
      <c r="H144" s="27">
        <f t="shared" si="7"/>
        <v>6025.79</v>
      </c>
      <c r="I144" s="16"/>
      <c r="J144" s="17"/>
      <c r="K144" s="17"/>
      <c r="L144" s="17"/>
      <c r="M144" s="17"/>
      <c r="N144" s="18"/>
    </row>
    <row r="145" spans="1:14" ht="60" x14ac:dyDescent="0.25">
      <c r="A145" s="10" t="s">
        <v>125</v>
      </c>
      <c r="B145" s="10" t="s">
        <v>42</v>
      </c>
      <c r="C145" s="10" t="s">
        <v>29</v>
      </c>
      <c r="D145" s="12" t="s">
        <v>0</v>
      </c>
      <c r="E145" s="10" t="s">
        <v>96</v>
      </c>
      <c r="F145" s="10" t="s">
        <v>137</v>
      </c>
      <c r="G145" s="27">
        <f>6433.9-407.21</f>
        <v>6026.69</v>
      </c>
      <c r="H145" s="27">
        <v>6025.79</v>
      </c>
      <c r="I145" s="19"/>
      <c r="J145" s="20"/>
      <c r="K145" s="20"/>
      <c r="L145" s="20"/>
      <c r="M145" s="20"/>
      <c r="N145" s="21"/>
    </row>
    <row r="146" spans="1:14" ht="60" x14ac:dyDescent="0.25">
      <c r="A146" s="10" t="s">
        <v>125</v>
      </c>
      <c r="B146" s="10" t="s">
        <v>42</v>
      </c>
      <c r="C146" s="10" t="s">
        <v>6</v>
      </c>
      <c r="D146" s="12" t="s">
        <v>20</v>
      </c>
      <c r="E146" s="10"/>
      <c r="F146" s="10"/>
      <c r="G146" s="27">
        <f t="shared" ref="G146:H149" si="8">G147</f>
        <v>563.26</v>
      </c>
      <c r="H146" s="27">
        <f t="shared" si="8"/>
        <v>563.26</v>
      </c>
      <c r="I146" s="16"/>
      <c r="J146" s="17"/>
      <c r="K146" s="17"/>
      <c r="L146" s="17"/>
      <c r="M146" s="17"/>
      <c r="N146" s="18"/>
    </row>
    <row r="147" spans="1:14" ht="30" x14ac:dyDescent="0.25">
      <c r="A147" s="10" t="s">
        <v>131</v>
      </c>
      <c r="B147" s="10" t="s">
        <v>42</v>
      </c>
      <c r="C147" s="10" t="s">
        <v>6</v>
      </c>
      <c r="D147" s="12" t="s">
        <v>20</v>
      </c>
      <c r="E147" s="10" t="s">
        <v>126</v>
      </c>
      <c r="F147" s="10"/>
      <c r="G147" s="27">
        <f t="shared" si="8"/>
        <v>563.26</v>
      </c>
      <c r="H147" s="27">
        <f t="shared" si="8"/>
        <v>563.26</v>
      </c>
      <c r="I147" s="16"/>
      <c r="J147" s="17"/>
      <c r="K147" s="17"/>
      <c r="L147" s="17"/>
      <c r="M147" s="17"/>
      <c r="N147" s="18"/>
    </row>
    <row r="148" spans="1:14" ht="60" x14ac:dyDescent="0.25">
      <c r="A148" s="10" t="s">
        <v>97</v>
      </c>
      <c r="B148" s="10" t="s">
        <v>42</v>
      </c>
      <c r="C148" s="10" t="s">
        <v>6</v>
      </c>
      <c r="D148" s="12" t="s">
        <v>20</v>
      </c>
      <c r="E148" s="10" t="s">
        <v>132</v>
      </c>
      <c r="F148" s="10"/>
      <c r="G148" s="27">
        <f t="shared" si="8"/>
        <v>563.26</v>
      </c>
      <c r="H148" s="27">
        <f t="shared" si="8"/>
        <v>563.26</v>
      </c>
      <c r="I148" s="16"/>
      <c r="J148" s="17"/>
      <c r="K148" s="17"/>
      <c r="L148" s="17"/>
      <c r="M148" s="17"/>
      <c r="N148" s="18"/>
    </row>
    <row r="149" spans="1:14" ht="60" x14ac:dyDescent="0.25">
      <c r="A149" s="10" t="s">
        <v>97</v>
      </c>
      <c r="B149" s="10" t="s">
        <v>42</v>
      </c>
      <c r="C149" s="10" t="s">
        <v>6</v>
      </c>
      <c r="D149" s="12" t="s">
        <v>20</v>
      </c>
      <c r="E149" s="10" t="s">
        <v>98</v>
      </c>
      <c r="F149" s="10"/>
      <c r="G149" s="27">
        <f t="shared" si="8"/>
        <v>563.26</v>
      </c>
      <c r="H149" s="27">
        <f t="shared" si="8"/>
        <v>563.26</v>
      </c>
      <c r="I149" s="19"/>
      <c r="J149" s="20"/>
      <c r="K149" s="20"/>
      <c r="L149" s="20"/>
      <c r="M149" s="20"/>
      <c r="N149" s="21"/>
    </row>
    <row r="150" spans="1:14" ht="60" x14ac:dyDescent="0.25">
      <c r="A150" s="10" t="s">
        <v>125</v>
      </c>
      <c r="B150" s="10" t="s">
        <v>42</v>
      </c>
      <c r="C150" s="10" t="s">
        <v>6</v>
      </c>
      <c r="D150" s="12" t="s">
        <v>20</v>
      </c>
      <c r="E150" s="10" t="s">
        <v>98</v>
      </c>
      <c r="F150" s="10" t="s">
        <v>137</v>
      </c>
      <c r="G150" s="27">
        <f>1105-541.74</f>
        <v>563.26</v>
      </c>
      <c r="H150" s="27">
        <f>1105-541.74</f>
        <v>563.26</v>
      </c>
      <c r="I150" s="19"/>
      <c r="J150" s="20"/>
      <c r="K150" s="20"/>
      <c r="L150" s="20"/>
      <c r="M150" s="20"/>
      <c r="N150" s="21"/>
    </row>
    <row r="151" spans="1:14" x14ac:dyDescent="0.25">
      <c r="A151" s="10"/>
      <c r="B151" s="8"/>
      <c r="C151" s="8"/>
      <c r="D151" s="8"/>
      <c r="E151" s="8"/>
      <c r="F151" s="8"/>
      <c r="G151" s="29">
        <f>G129+G4</f>
        <v>223902.04900000003</v>
      </c>
      <c r="H151" s="29">
        <f>H129+H4</f>
        <v>222508.24899999998</v>
      </c>
      <c r="I151" s="16"/>
      <c r="J151" s="17"/>
      <c r="K151" s="17"/>
      <c r="L151" s="17"/>
      <c r="M151" s="17"/>
      <c r="N151" s="18"/>
    </row>
    <row r="152" spans="1:14" x14ac:dyDescent="0.25">
      <c r="A152" s="1"/>
      <c r="H152" s="3"/>
      <c r="I152" s="16"/>
      <c r="J152" s="17"/>
      <c r="K152" s="17"/>
      <c r="L152" s="17"/>
      <c r="M152" s="17"/>
      <c r="N152" s="18"/>
    </row>
    <row r="153" spans="1:14" x14ac:dyDescent="0.25">
      <c r="A153" s="1"/>
      <c r="G153" s="25"/>
      <c r="H153" s="3"/>
      <c r="I153" s="16"/>
      <c r="J153" s="17"/>
      <c r="K153" s="17"/>
      <c r="L153" s="17"/>
      <c r="M153" s="17"/>
      <c r="N153" s="18"/>
    </row>
    <row r="154" spans="1:14" x14ac:dyDescent="0.25">
      <c r="A154" s="1"/>
      <c r="H154" s="3"/>
      <c r="I154" s="16"/>
      <c r="J154" s="17"/>
      <c r="K154" s="17"/>
      <c r="L154" s="17"/>
      <c r="M154" s="17"/>
      <c r="N154" s="18"/>
    </row>
    <row r="155" spans="1:14" x14ac:dyDescent="0.25">
      <c r="A155" s="1"/>
      <c r="H155" s="3"/>
      <c r="I155" s="19"/>
      <c r="J155" s="20"/>
      <c r="K155" s="20"/>
      <c r="L155" s="20"/>
      <c r="M155" s="20"/>
      <c r="N155" s="21"/>
    </row>
    <row r="156" spans="1:14" x14ac:dyDescent="0.25">
      <c r="A156" s="1"/>
      <c r="H156" s="3"/>
      <c r="I156" s="16"/>
      <c r="J156" s="17"/>
      <c r="K156" s="17"/>
      <c r="L156" s="17"/>
      <c r="M156" s="17"/>
      <c r="N156" s="18"/>
    </row>
    <row r="157" spans="1:14" x14ac:dyDescent="0.25">
      <c r="A157" s="1"/>
      <c r="H157" s="3"/>
      <c r="I157" s="16"/>
      <c r="J157" s="17"/>
      <c r="K157" s="17"/>
      <c r="L157" s="17"/>
      <c r="M157" s="17"/>
      <c r="N157" s="18"/>
    </row>
    <row r="158" spans="1:14" x14ac:dyDescent="0.25">
      <c r="A158" s="1"/>
      <c r="H158" s="3"/>
      <c r="I158" s="16"/>
      <c r="J158" s="17"/>
      <c r="K158" s="17"/>
      <c r="L158" s="17"/>
      <c r="M158" s="17"/>
      <c r="N158" s="18"/>
    </row>
    <row r="159" spans="1:14" x14ac:dyDescent="0.25">
      <c r="A159" s="1"/>
      <c r="H159" s="3"/>
      <c r="I159" s="19"/>
      <c r="J159" s="20"/>
      <c r="K159" s="20"/>
      <c r="L159" s="20"/>
      <c r="M159" s="20"/>
      <c r="N159" s="21"/>
    </row>
    <row r="160" spans="1:14" x14ac:dyDescent="0.25">
      <c r="A160" s="1"/>
      <c r="H160" s="3"/>
      <c r="I160" s="22"/>
      <c r="J160" s="23"/>
      <c r="K160" s="23"/>
      <c r="L160" s="23"/>
      <c r="M160" s="23"/>
      <c r="N160" s="24"/>
    </row>
    <row r="161" spans="1:8" x14ac:dyDescent="0.25">
      <c r="A161" s="1"/>
      <c r="H161" s="3"/>
    </row>
    <row r="162" spans="1:8" x14ac:dyDescent="0.25">
      <c r="A162" s="1"/>
      <c r="H162" s="3"/>
    </row>
    <row r="163" spans="1:8" x14ac:dyDescent="0.25">
      <c r="A163" s="1"/>
      <c r="H163" s="3"/>
    </row>
    <row r="164" spans="1:8" x14ac:dyDescent="0.25">
      <c r="A164" s="1"/>
      <c r="H164" s="3"/>
    </row>
    <row r="165" spans="1:8" x14ac:dyDescent="0.25">
      <c r="A165" s="1"/>
      <c r="H165" s="3"/>
    </row>
    <row r="166" spans="1:8" x14ac:dyDescent="0.25">
      <c r="A166" s="1"/>
      <c r="H166" s="3"/>
    </row>
    <row r="167" spans="1:8" x14ac:dyDescent="0.25">
      <c r="A167" s="1"/>
      <c r="H167" s="3"/>
    </row>
    <row r="168" spans="1:8" x14ac:dyDescent="0.25">
      <c r="A168" s="1"/>
      <c r="H168" s="3"/>
    </row>
    <row r="169" spans="1:8" x14ac:dyDescent="0.25">
      <c r="A169" s="1"/>
      <c r="H169" s="3"/>
    </row>
    <row r="170" spans="1:8" x14ac:dyDescent="0.25">
      <c r="A170" s="1"/>
      <c r="H170" s="3"/>
    </row>
    <row r="171" spans="1:8" x14ac:dyDescent="0.25">
      <c r="A171" s="1"/>
      <c r="H171" s="3"/>
    </row>
    <row r="172" spans="1:8" x14ac:dyDescent="0.25">
      <c r="A172" s="1"/>
      <c r="H172" s="3"/>
    </row>
    <row r="173" spans="1:8" x14ac:dyDescent="0.25">
      <c r="A173" s="1"/>
      <c r="H173" s="3"/>
    </row>
    <row r="174" spans="1:8" x14ac:dyDescent="0.25">
      <c r="A174" s="1"/>
      <c r="H174" s="3"/>
    </row>
    <row r="175" spans="1:8" x14ac:dyDescent="0.25">
      <c r="A175" s="1"/>
      <c r="H175" s="3"/>
    </row>
    <row r="176" spans="1:8" x14ac:dyDescent="0.25">
      <c r="A176" s="1"/>
      <c r="H176" s="3"/>
    </row>
    <row r="177" spans="1:8" x14ac:dyDescent="0.25">
      <c r="A177" s="1"/>
      <c r="H177" s="3"/>
    </row>
    <row r="178" spans="1:8" x14ac:dyDescent="0.25">
      <c r="A178" s="1"/>
      <c r="H178" s="3"/>
    </row>
    <row r="179" spans="1:8" x14ac:dyDescent="0.25">
      <c r="A179" s="1"/>
      <c r="H179" s="3"/>
    </row>
    <row r="180" spans="1:8" x14ac:dyDescent="0.25">
      <c r="H180" s="3"/>
    </row>
    <row r="181" spans="1:8" x14ac:dyDescent="0.25">
      <c r="H181" s="3"/>
    </row>
    <row r="182" spans="1:8" s="4" customFormat="1" x14ac:dyDescent="0.25">
      <c r="A182" s="6"/>
      <c r="B182" s="1"/>
      <c r="C182" s="1"/>
      <c r="D182" s="1"/>
      <c r="E182" s="1"/>
      <c r="F182" s="1"/>
      <c r="G182" s="1"/>
      <c r="H182" s="2"/>
    </row>
    <row r="183" spans="1:8" x14ac:dyDescent="0.25">
      <c r="H183" s="3"/>
    </row>
    <row r="184" spans="1:8" x14ac:dyDescent="0.25">
      <c r="H184" s="3"/>
    </row>
    <row r="185" spans="1:8" x14ac:dyDescent="0.25">
      <c r="H185" s="3"/>
    </row>
    <row r="186" spans="1:8" x14ac:dyDescent="0.25">
      <c r="H186" s="3"/>
    </row>
    <row r="187" spans="1:8" x14ac:dyDescent="0.25">
      <c r="H187" s="3"/>
    </row>
    <row r="188" spans="1:8" x14ac:dyDescent="0.25">
      <c r="H188" s="3"/>
    </row>
    <row r="189" spans="1:8" x14ac:dyDescent="0.25">
      <c r="H189" s="3"/>
    </row>
    <row r="190" spans="1:8" x14ac:dyDescent="0.25">
      <c r="H190" s="3"/>
    </row>
    <row r="191" spans="1:8" x14ac:dyDescent="0.25">
      <c r="H191" s="3"/>
    </row>
    <row r="192" spans="1:8" x14ac:dyDescent="0.25">
      <c r="H192" s="3"/>
    </row>
    <row r="193" spans="8:8" x14ac:dyDescent="0.25">
      <c r="H193" s="3"/>
    </row>
    <row r="194" spans="8:8" x14ac:dyDescent="0.25">
      <c r="H194" s="3"/>
    </row>
    <row r="195" spans="8:8" x14ac:dyDescent="0.25">
      <c r="H195" s="3"/>
    </row>
    <row r="196" spans="8:8" x14ac:dyDescent="0.25">
      <c r="H196" s="3"/>
    </row>
    <row r="197" spans="8:8" x14ac:dyDescent="0.25">
      <c r="H197" s="3"/>
    </row>
    <row r="198" spans="8:8" x14ac:dyDescent="0.25">
      <c r="H198" s="3"/>
    </row>
    <row r="199" spans="8:8" x14ac:dyDescent="0.25">
      <c r="H199" s="3"/>
    </row>
    <row r="200" spans="8:8" x14ac:dyDescent="0.25">
      <c r="H200" s="3"/>
    </row>
    <row r="201" spans="8:8" x14ac:dyDescent="0.25">
      <c r="H201" s="3"/>
    </row>
    <row r="202" spans="8:8" x14ac:dyDescent="0.25">
      <c r="H202" s="3"/>
    </row>
    <row r="203" spans="8:8" x14ac:dyDescent="0.25">
      <c r="H203" s="3"/>
    </row>
    <row r="204" spans="8:8" x14ac:dyDescent="0.25">
      <c r="H204" s="3"/>
    </row>
    <row r="205" spans="8:8" x14ac:dyDescent="0.25">
      <c r="H205" s="3"/>
    </row>
    <row r="206" spans="8:8" x14ac:dyDescent="0.25">
      <c r="H206" s="3"/>
    </row>
    <row r="207" spans="8:8" x14ac:dyDescent="0.25">
      <c r="H207" s="3"/>
    </row>
    <row r="208" spans="8:8" x14ac:dyDescent="0.25">
      <c r="H208" s="3"/>
    </row>
    <row r="209" spans="8:8" x14ac:dyDescent="0.25">
      <c r="H209" s="3"/>
    </row>
    <row r="210" spans="8:8" x14ac:dyDescent="0.25">
      <c r="H210" s="3"/>
    </row>
    <row r="211" spans="8:8" x14ac:dyDescent="0.25">
      <c r="H211" s="3"/>
    </row>
    <row r="212" spans="8:8" x14ac:dyDescent="0.25">
      <c r="H212" s="3"/>
    </row>
    <row r="213" spans="8:8" x14ac:dyDescent="0.25">
      <c r="H213" s="3"/>
    </row>
    <row r="214" spans="8:8" x14ac:dyDescent="0.25">
      <c r="H214" s="3"/>
    </row>
    <row r="215" spans="8:8" x14ac:dyDescent="0.25">
      <c r="H215" s="3"/>
    </row>
    <row r="216" spans="8:8" x14ac:dyDescent="0.25">
      <c r="H216" s="3"/>
    </row>
    <row r="217" spans="8:8" x14ac:dyDescent="0.25">
      <c r="H217" s="3"/>
    </row>
    <row r="218" spans="8:8" x14ac:dyDescent="0.25">
      <c r="H218" s="3"/>
    </row>
    <row r="219" spans="8:8" x14ac:dyDescent="0.25">
      <c r="H219" s="3"/>
    </row>
    <row r="220" spans="8:8" x14ac:dyDescent="0.25">
      <c r="H220" s="3"/>
    </row>
    <row r="221" spans="8:8" x14ac:dyDescent="0.25">
      <c r="H221" s="3"/>
    </row>
    <row r="222" spans="8:8" ht="16.5" customHeight="1" x14ac:dyDescent="0.25">
      <c r="H222" s="3"/>
    </row>
    <row r="223" spans="8:8" x14ac:dyDescent="0.25">
      <c r="H223" s="3"/>
    </row>
    <row r="224" spans="8:8" x14ac:dyDescent="0.25">
      <c r="H224" s="3"/>
    </row>
    <row r="225" spans="8:8" x14ac:dyDescent="0.25">
      <c r="H225" s="3"/>
    </row>
    <row r="226" spans="8:8" x14ac:dyDescent="0.25">
      <c r="H226" s="3"/>
    </row>
    <row r="227" spans="8:8" x14ac:dyDescent="0.25">
      <c r="H227" s="3"/>
    </row>
    <row r="228" spans="8:8" x14ac:dyDescent="0.25">
      <c r="H228" s="3"/>
    </row>
    <row r="229" spans="8:8" ht="13.5" customHeight="1" x14ac:dyDescent="0.25">
      <c r="H229" s="3"/>
    </row>
    <row r="230" spans="8:8" x14ac:dyDescent="0.25">
      <c r="H230" s="3"/>
    </row>
    <row r="231" spans="8:8" x14ac:dyDescent="0.25">
      <c r="H231" s="3"/>
    </row>
    <row r="232" spans="8:8" x14ac:dyDescent="0.25">
      <c r="H232" s="3"/>
    </row>
    <row r="233" spans="8:8" x14ac:dyDescent="0.25">
      <c r="H233" s="3"/>
    </row>
    <row r="234" spans="8:8" x14ac:dyDescent="0.25">
      <c r="H234" s="3"/>
    </row>
    <row r="235" spans="8:8" x14ac:dyDescent="0.25">
      <c r="H235" s="3"/>
    </row>
    <row r="236" spans="8:8" x14ac:dyDescent="0.25">
      <c r="H236" s="3"/>
    </row>
    <row r="237" spans="8:8" x14ac:dyDescent="0.25">
      <c r="H237" s="3"/>
    </row>
    <row r="238" spans="8:8" x14ac:dyDescent="0.25">
      <c r="H238" s="3"/>
    </row>
    <row r="239" spans="8:8" x14ac:dyDescent="0.25">
      <c r="H239" s="3"/>
    </row>
    <row r="240" spans="8:8" x14ac:dyDescent="0.25">
      <c r="H240" s="3"/>
    </row>
    <row r="241" spans="8:8" x14ac:dyDescent="0.25">
      <c r="H241" s="3"/>
    </row>
    <row r="242" spans="8:8" x14ac:dyDescent="0.25">
      <c r="H242" s="3"/>
    </row>
    <row r="243" spans="8:8" x14ac:dyDescent="0.25">
      <c r="H243" s="3"/>
    </row>
    <row r="244" spans="8:8" x14ac:dyDescent="0.25">
      <c r="H244" s="3"/>
    </row>
    <row r="245" spans="8:8" x14ac:dyDescent="0.25">
      <c r="H245" s="3"/>
    </row>
    <row r="246" spans="8:8" x14ac:dyDescent="0.25">
      <c r="H246" s="3"/>
    </row>
    <row r="247" spans="8:8" x14ac:dyDescent="0.25">
      <c r="H247" s="3"/>
    </row>
    <row r="248" spans="8:8" x14ac:dyDescent="0.25">
      <c r="H248" s="3"/>
    </row>
    <row r="249" spans="8:8" x14ac:dyDescent="0.25">
      <c r="H249" s="3"/>
    </row>
    <row r="250" spans="8:8" x14ac:dyDescent="0.25">
      <c r="H250" s="3"/>
    </row>
    <row r="251" spans="8:8" x14ac:dyDescent="0.25">
      <c r="H251" s="3"/>
    </row>
    <row r="252" spans="8:8" x14ac:dyDescent="0.25">
      <c r="H252" s="3"/>
    </row>
    <row r="253" spans="8:8" x14ac:dyDescent="0.25">
      <c r="H253" s="3"/>
    </row>
    <row r="254" spans="8:8" x14ac:dyDescent="0.25">
      <c r="H254" s="3"/>
    </row>
    <row r="255" spans="8:8" x14ac:dyDescent="0.25">
      <c r="H255" s="3"/>
    </row>
    <row r="256" spans="8:8" x14ac:dyDescent="0.25">
      <c r="H256" s="3"/>
    </row>
    <row r="257" spans="8:8" x14ac:dyDescent="0.25">
      <c r="H257" s="3"/>
    </row>
    <row r="258" spans="8:8" x14ac:dyDescent="0.25">
      <c r="H258" s="3"/>
    </row>
    <row r="259" spans="8:8" x14ac:dyDescent="0.25">
      <c r="H259" s="3"/>
    </row>
    <row r="260" spans="8:8" x14ac:dyDescent="0.25">
      <c r="H260" s="3"/>
    </row>
    <row r="261" spans="8:8" x14ac:dyDescent="0.25">
      <c r="H261" s="3"/>
    </row>
    <row r="262" spans="8:8" x14ac:dyDescent="0.25">
      <c r="H262" s="5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2017-03-23T05:05:30Z</dcterms:modified>
</cp:coreProperties>
</file>